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5" windowWidth="14805" windowHeight="7770" activeTab="1"/>
  </bookViews>
  <sheets>
    <sheet name="Table1" sheetId="1" r:id="rId1"/>
    <sheet name="зоя1" sheetId="2" r:id="rId2"/>
    <sheet name="Лист1" sheetId="3" r:id="rId3"/>
  </sheets>
  <definedNames>
    <definedName name="_xlnm.Print_Area" localSheetId="0">Table1!$A$1:$F$47</definedName>
    <definedName name="_xlnm.Print_Area" localSheetId="1">зоя1!$A$1:$H$117</definedName>
  </definedNames>
  <calcPr calcId="125725"/>
</workbook>
</file>

<file path=xl/calcChain.xml><?xml version="1.0" encoding="utf-8"?>
<calcChain xmlns="http://schemas.openxmlformats.org/spreadsheetml/2006/main">
  <c r="H44" i="2"/>
  <c r="H53"/>
  <c r="H49"/>
  <c r="H22" l="1"/>
  <c r="J34" l="1"/>
  <c r="H30"/>
  <c r="J30" s="1"/>
  <c r="H70"/>
  <c r="H86" l="1"/>
  <c r="H111" l="1"/>
  <c r="H116"/>
  <c r="H115" s="1"/>
  <c r="H114" l="1"/>
  <c r="H109"/>
  <c r="H84"/>
  <c r="H81"/>
  <c r="H89"/>
  <c r="H80" l="1"/>
  <c r="H76"/>
  <c r="H47" l="1"/>
  <c r="H27"/>
  <c r="H33"/>
  <c r="H29"/>
  <c r="H26"/>
  <c r="H74"/>
  <c r="H69"/>
  <c r="H64"/>
  <c r="H62" s="1"/>
  <c r="H61"/>
  <c r="H56" s="1"/>
  <c r="H43" l="1"/>
  <c r="J26"/>
  <c r="J27" s="1"/>
  <c r="H20"/>
  <c r="H67"/>
  <c r="H54"/>
  <c r="H10"/>
  <c r="H9" s="1"/>
  <c r="H112" l="1"/>
  <c r="H99"/>
  <c r="F99" i="3"/>
  <c r="F98" s="1"/>
  <c r="H104" i="2" l="1"/>
  <c r="H79"/>
  <c r="H78" s="1"/>
  <c r="H77" s="1"/>
  <c r="F114" i="3" l="1"/>
  <c r="F113" s="1"/>
  <c r="F112" s="1"/>
  <c r="F111" s="1"/>
  <c r="F110" s="1"/>
  <c r="F108"/>
  <c r="F107"/>
  <c r="F106" s="1"/>
  <c r="F105" s="1"/>
  <c r="F102"/>
  <c r="F101"/>
  <c r="F96"/>
  <c r="F95"/>
  <c r="F94"/>
  <c r="F93" s="1"/>
  <c r="F91"/>
  <c r="F89"/>
  <c r="F87"/>
  <c r="F85"/>
  <c r="F83"/>
  <c r="F81"/>
  <c r="F80"/>
  <c r="F79" s="1"/>
  <c r="F77"/>
  <c r="F76"/>
  <c r="F75" s="1"/>
  <c r="F74" s="1"/>
  <c r="F72"/>
  <c r="F71"/>
  <c r="F70"/>
  <c r="F69" s="1"/>
  <c r="F67"/>
  <c r="F66"/>
  <c r="F63"/>
  <c r="F62"/>
  <c r="F61" s="1"/>
  <c r="F59"/>
  <c r="F58" s="1"/>
  <c r="F57" s="1"/>
  <c r="F53"/>
  <c r="F52" s="1"/>
  <c r="F51" s="1"/>
  <c r="F50" s="1"/>
  <c r="F49" s="1"/>
  <c r="F47"/>
  <c r="F46"/>
  <c r="F45"/>
  <c r="F42"/>
  <c r="F41" s="1"/>
  <c r="F39"/>
  <c r="F34"/>
  <c r="F32"/>
  <c r="F31"/>
  <c r="F30" s="1"/>
  <c r="F23"/>
  <c r="F22" s="1"/>
  <c r="F21" s="1"/>
  <c r="F20" s="1"/>
  <c r="F18"/>
  <c r="F17"/>
  <c r="F16" s="1"/>
  <c r="F15" s="1"/>
  <c r="F11"/>
  <c r="F10"/>
  <c r="F9"/>
  <c r="F8" s="1"/>
  <c r="F38" l="1"/>
  <c r="F37" s="1"/>
  <c r="F36" s="1"/>
  <c r="F56"/>
  <c r="F7"/>
  <c r="F65"/>
  <c r="F43" i="1"/>
  <c r="F40"/>
  <c r="F17"/>
  <c r="F16"/>
  <c r="F6" i="3" l="1"/>
  <c r="F26" i="1"/>
  <c r="F25" s="1"/>
  <c r="H108" i="2"/>
  <c r="H107" s="1"/>
  <c r="H106" s="1"/>
  <c r="H103"/>
  <c r="H102" s="1"/>
  <c r="H101" s="1"/>
  <c r="H98" s="1"/>
  <c r="H96"/>
  <c r="H95" s="1"/>
  <c r="H94" s="1"/>
  <c r="H92" s="1"/>
  <c r="H19"/>
  <c r="H18" s="1"/>
  <c r="H17" s="1"/>
  <c r="H14"/>
  <c r="H13" s="1"/>
  <c r="H12" s="1"/>
  <c r="H8"/>
  <c r="H7" s="1"/>
  <c r="H6" s="1"/>
  <c r="H42" l="1"/>
  <c r="H41" s="1"/>
  <c r="H5" s="1"/>
  <c r="F33" i="1"/>
  <c r="H4" i="2" l="1"/>
  <c r="F11" i="1"/>
  <c r="F10" s="1"/>
  <c r="F9" s="1"/>
  <c r="F8" s="1"/>
  <c r="F15"/>
  <c r="F14" s="1"/>
  <c r="F42"/>
  <c r="F41" s="1"/>
  <c r="F39"/>
  <c r="F38" s="1"/>
  <c r="F37" s="1"/>
  <c r="F36" s="1"/>
  <c r="F35" s="1"/>
  <c r="F32"/>
  <c r="F31" s="1"/>
  <c r="F30" s="1"/>
  <c r="F24" l="1"/>
  <c r="F23" s="1"/>
  <c r="F7" s="1"/>
  <c r="F6" s="1"/>
</calcChain>
</file>

<file path=xl/sharedStrings.xml><?xml version="1.0" encoding="utf-8"?>
<sst xmlns="http://schemas.openxmlformats.org/spreadsheetml/2006/main" count="1318" uniqueCount="212">
  <si>
    <t/>
  </si>
  <si>
    <t>рубли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</si>
  <si>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</si>
  <si>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</si>
  <si>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</si>
  <si>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</si>
  <si>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</si>
  <si>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</si>
  <si>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</si>
  <si>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</si>
  <si>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</si>
  <si>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</si>
  <si>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</si>
  <si>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</si>
  <si>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</si>
  <si>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</si>
  <si>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</si>
  <si>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</si>
  <si>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</si>
  <si>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</si>
  <si>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</si>
  <si>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</si>
  <si>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99 1 00 11410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</si>
  <si>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</si>
  <si>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</si>
  <si>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</si>
  <si>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</si>
  <si>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</si>
  <si>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</si>
  <si>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</si>
  <si>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</si>
  <si>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</si>
  <si>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</si>
  <si>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99 5 00 71100</t>
  </si>
  <si>
    <t>99 5 00 91002</t>
  </si>
  <si>
    <t>Иные бюджетные ассигнования</t>
  </si>
  <si>
    <t>851</t>
  </si>
  <si>
    <t>852</t>
  </si>
  <si>
    <t>99 5 00 91010</t>
  </si>
  <si>
    <t>810</t>
  </si>
  <si>
    <t>99 5 00 91018</t>
  </si>
  <si>
    <t>НАЦИОНАЛЬНАЯ ОБОРОНА</t>
  </si>
  <si>
    <t>Мобилизационная и вневойсковая подготовка</t>
  </si>
  <si>
    <t>99 5 00 51180</t>
  </si>
  <si>
    <t>НАЦ.БЕЗОПАСНОСТЬ И ПРАВООХРАНИТЕЛЬНАЯ ДЕЯТЕЛЬНОСТЬ</t>
  </si>
  <si>
    <t>Органы юстиции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</si>
  <si>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</si>
  <si>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</si>
  <si>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</si>
  <si>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</si>
  <si>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</si>
  <si>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</si>
  <si>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</si>
  <si>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</si>
  <si>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</si>
  <si>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</si>
  <si>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</si>
  <si>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</si>
  <si>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</si>
  <si>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</si>
  <si>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88 5 00 10100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</si>
  <si>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</si>
  <si>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</si>
  <si>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</si>
  <si>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</si>
  <si>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</si>
  <si>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</si>
  <si>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93 3 00 10010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</si>
  <si>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</si>
  <si>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</si>
  <si>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</si>
  <si>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</si>
  <si>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</si>
  <si>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</si>
  <si>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</si>
  <si>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69 8 00 10001</t>
  </si>
  <si>
    <t>69 8 00 10003</t>
  </si>
  <si>
    <t>69 8 00 10009</t>
  </si>
  <si>
    <t>69 8 00 6210С</t>
  </si>
  <si>
    <t>69 8 00 S210С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</si>
  <si>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</si>
  <si>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</si>
  <si>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</si>
  <si>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</si>
  <si>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</si>
  <si>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</si>
  <si>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</si>
  <si>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74 2 00 11013</t>
  </si>
  <si>
    <t>СОЦИАЛЬНАЯ ПОЛИТИКА</t>
  </si>
  <si>
    <t>10</t>
  </si>
  <si>
    <t>Социальное обеспечение населения</t>
  </si>
  <si>
    <t>Социальная поддержка и повышение качества жизни малоимущих граждан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</si>
  <si>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</si>
  <si>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</si>
  <si>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</si>
  <si>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</si>
  <si>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</si>
  <si>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</si>
  <si>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</si>
  <si>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</si>
  <si>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</si>
  <si>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</si>
  <si>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</si>
  <si>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</si>
  <si>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</si>
  <si>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</si>
  <si>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</si>
  <si>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99 6 00 88510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</si>
  <si>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</si>
  <si>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</si>
  <si>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</si>
  <si>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</si>
  <si>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</si>
  <si>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</si>
  <si>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</si>
  <si>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</si>
  <si>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Прочие мероприятия по благоустройству</t>
  </si>
  <si>
    <t>Организация и содержание мест захоронения</t>
  </si>
  <si>
    <t>Содержание и ремонт объектов уличного освещения</t>
  </si>
  <si>
    <t>Формирование собственности Республики Саха (Якутия) и муниципальных образований на земельные участки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</si>
  <si>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</si>
  <si>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других обязательств муниципальных образований</t>
  </si>
  <si>
    <t>Субсидии на возмещение затрат или недополученных доходов организациям жилищно-коммунального хозяйства</t>
  </si>
  <si>
    <t>Расходы по управлению муниицпальным имуществом и земельными ресурсами</t>
  </si>
  <si>
    <t>Резервный фонд местной администрации</t>
  </si>
  <si>
    <t>Расходы на содержание органов местного самоуправления</t>
  </si>
  <si>
    <t>Глава муниципального образования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</si>
  <si>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</si>
  <si>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</si>
  <si>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</si>
  <si>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</si>
  <si>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</si>
  <si>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</si>
  <si>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Проведение выборов и референдумов глав</t>
  </si>
  <si>
    <t>99 3 00 10040</t>
  </si>
  <si>
    <t>Социальная поддержка граждан</t>
  </si>
  <si>
    <t>65 В 00 00000</t>
  </si>
  <si>
    <t>65 В 00 70500</t>
  </si>
  <si>
    <t>Иные социальные выплаты отдельным категориям граждан по муниципальным правовым актам муниципальных образований</t>
  </si>
  <si>
    <t>Приложение № 6
к решению сессии Алмазнинского поселкового Совета
от «___» _______ 2017  года</t>
  </si>
  <si>
    <t>Распределение бюджетных ассигнований по разделам, подразделам, целевым статьям и видам 
расходов классификации расходов бюджета на 2018 год</t>
  </si>
  <si>
    <t>Иные выплаты персоналу, за исключением ФОТ</t>
  </si>
  <si>
    <t>Уплата иных платежей</t>
  </si>
  <si>
    <t>853</t>
  </si>
  <si>
    <t>Сумма на 2018 год</t>
  </si>
  <si>
    <t>Обслуживание государственного и муниципального долга</t>
  </si>
  <si>
    <t>Обслуживание муниципального долга</t>
  </si>
  <si>
    <t>99 5 00 91015</t>
  </si>
  <si>
    <t>00</t>
  </si>
  <si>
    <t>Обслуживание государственного внутреннего и муниципального долга</t>
  </si>
  <si>
    <t>Приложение №5
к решению сессии Алмазнинского поселкового Совета
от «___» _______ 2017  года</t>
  </si>
  <si>
    <t>Уплата прочих налогов,сборов и иных платежей</t>
  </si>
  <si>
    <t>Социальная политика</t>
  </si>
  <si>
    <t>Пенсионное обеспечение</t>
  </si>
  <si>
    <t>Иные пенсии, социальные доплаты к пенсиям</t>
  </si>
  <si>
    <t>312</t>
  </si>
  <si>
    <t>730</t>
  </si>
  <si>
    <t>Фонд оплаты труда государственных (муниципальных) органов</t>
  </si>
  <si>
    <t>9950051180</t>
  </si>
  <si>
    <t>Проезд в отпуск</t>
  </si>
  <si>
    <t>Суточные,квартирные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</si>
  <si>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</si>
  <si>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Субвенция ВУС</t>
  </si>
  <si>
    <t>000000000</t>
  </si>
  <si>
    <t>Специалист ГО ЧС</t>
  </si>
  <si>
    <t>9950059300</t>
  </si>
  <si>
    <t>Заработная плата специалиста государственной регистрации актов</t>
  </si>
  <si>
    <t>99 5 00 63360</t>
  </si>
  <si>
    <t>Иные работы и услуги(отлов безнадзорных животных)</t>
  </si>
  <si>
    <t>Оплата труда и начисления на оплату труда</t>
  </si>
  <si>
    <t>Заработная плата</t>
  </si>
  <si>
    <t>Начисления на оплату труда</t>
  </si>
  <si>
    <t>00 0 00 0000</t>
  </si>
  <si>
    <t>26 3 00 10010</t>
  </si>
  <si>
    <t>КОСГУ</t>
  </si>
  <si>
    <t>Услуги связи</t>
  </si>
  <si>
    <t>Услуги по содержанию имущества</t>
  </si>
  <si>
    <t>Прочие услуги</t>
  </si>
  <si>
    <t>Увеличение стоимости материальных запасов</t>
  </si>
  <si>
    <t>Коммунальные услуги</t>
  </si>
  <si>
    <t>Учвеличение стоимости основных средств</t>
  </si>
  <si>
    <t>290</t>
  </si>
  <si>
    <t>Доп.кл.</t>
  </si>
  <si>
    <t>Увеличение стоимости основных средств</t>
  </si>
  <si>
    <t>Фонд кап.ремонтп МКД,ремонт авто</t>
  </si>
  <si>
    <t>ЦП«Развитие предпринимательства на территории МО «Посёлок Алмазный» на 2017-2020гг"</t>
  </si>
  <si>
    <t>ЦПКомфортная среда на территории МО «Посёлок Алмазный» на 2017-2020гг"</t>
  </si>
  <si>
    <t>263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</si>
  <si>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</si>
  <si>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99 6 00 0000 0</t>
  </si>
  <si>
    <t>Иные межбюджетные трансферты</t>
  </si>
  <si>
    <t>Содержание КСП</t>
  </si>
  <si>
    <t>99 6 00 8851 0</t>
  </si>
  <si>
    <t>Содержание специалиста фин.органа</t>
  </si>
  <si>
    <t>251</t>
  </si>
  <si>
    <t>Содержание спец.отдела архитектуры и градостроительства</t>
  </si>
  <si>
    <t>Обеспечение жильем молодых семей</t>
  </si>
  <si>
    <t>Распределение бюджетных ассигнований по разделам, подразделам, целевым статьям и видам 
расходов классификации расходов бюджета на 2018 год                                                   рубли</t>
  </si>
  <si>
    <t>Приложение № 7
к решению сессии Алмазнинского поселкового Совета
от «26»декабря 2017  года IV-III №3-1</t>
  </si>
  <si>
    <t>1150</t>
  </si>
  <si>
    <t>231</t>
  </si>
  <si>
    <t xml:space="preserve"> </t>
  </si>
  <si>
    <t>23 2 00 10030</t>
  </si>
  <si>
    <t>10 2 00 10002</t>
  </si>
  <si>
    <t>99 5 00 91019</t>
  </si>
  <si>
    <t>15 3 00 71020</t>
  </si>
  <si>
    <t>14 2 00 10010</t>
  </si>
  <si>
    <t>99 6 00 8852 0</t>
  </si>
  <si>
    <t>23 2 00 10010</t>
  </si>
  <si>
    <t>18 5 00 10010</t>
  </si>
  <si>
    <t>00 0 00 00000</t>
  </si>
  <si>
    <t>88 5 00 10010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</si>
</sst>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_ ;\-#,##0.00\ "/>
  </numFmts>
  <fonts count="1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131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4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4" fontId="0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0" fillId="0" borderId="4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0" fontId="6" fillId="4" borderId="1" xfId="0" applyNumberFormat="1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164" fontId="4" fillId="3" borderId="3" xfId="0" applyNumberFormat="1" applyFont="1" applyFill="1" applyBorder="1" applyAlignment="1">
      <alignment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4" fontId="2" fillId="3" borderId="5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0" fontId="0" fillId="3" borderId="1" xfId="0" applyNumberFormat="1" applyFont="1" applyFill="1" applyBorder="1" applyAlignment="1">
      <alignment horizontal="left" vertical="top" wrapText="1"/>
    </xf>
    <xf numFmtId="0" fontId="0" fillId="3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0" fillId="0" borderId="3" xfId="0" applyNumberFormat="1" applyFont="1" applyFill="1" applyBorder="1" applyAlignment="1">
      <alignment horizontal="right" vertical="top" wrapText="1"/>
    </xf>
    <xf numFmtId="0" fontId="2" fillId="3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0" fillId="0" borderId="5" xfId="0" applyNumberFormat="1" applyFont="1" applyFill="1" applyBorder="1" applyAlignment="1">
      <alignment horizontal="center" vertical="top" wrapText="1"/>
    </xf>
    <xf numFmtId="4" fontId="0" fillId="0" borderId="5" xfId="0" applyNumberFormat="1" applyFont="1" applyFill="1" applyBorder="1" applyAlignment="1">
      <alignment horizontal="right" vertical="top" wrapText="1"/>
    </xf>
    <xf numFmtId="0" fontId="2" fillId="3" borderId="3" xfId="0" applyNumberFormat="1" applyFont="1" applyFill="1" applyBorder="1" applyAlignment="1">
      <alignment horizontal="center" vertical="top" wrapText="1"/>
    </xf>
    <xf numFmtId="4" fontId="2" fillId="3" borderId="3" xfId="0" applyNumberFormat="1" applyFont="1" applyFill="1" applyBorder="1" applyAlignment="1">
      <alignment horizontal="right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4" fontId="4" fillId="3" borderId="4" xfId="0" applyNumberFormat="1" applyFont="1" applyFill="1" applyBorder="1" applyAlignment="1">
      <alignment horizontal="right" vertical="top" wrapText="1"/>
    </xf>
    <xf numFmtId="44" fontId="4" fillId="0" borderId="0" xfId="0" applyNumberFormat="1" applyFont="1" applyFill="1" applyAlignment="1">
      <alignment vertical="top" wrapText="1"/>
    </xf>
    <xf numFmtId="0" fontId="4" fillId="4" borderId="3" xfId="0" applyNumberFormat="1" applyFont="1" applyFill="1" applyBorder="1" applyAlignment="1">
      <alignment horizontal="left" vertical="top" wrapText="1"/>
    </xf>
    <xf numFmtId="0" fontId="4" fillId="3" borderId="3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" fontId="4" fillId="3" borderId="3" xfId="0" applyNumberFormat="1" applyFont="1" applyFill="1" applyBorder="1" applyAlignment="1">
      <alignment horizontal="right" vertical="top" wrapText="1"/>
    </xf>
    <xf numFmtId="44" fontId="2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3" fillId="0" borderId="1" xfId="0" applyNumberFormat="1" applyFont="1" applyFill="1" applyBorder="1" applyAlignment="1">
      <alignment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4" fontId="4" fillId="0" borderId="1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7" fillId="0" borderId="4" xfId="0" applyNumberFormat="1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0" fillId="3" borderId="4" xfId="0" applyNumberFormat="1" applyFont="1" applyFill="1" applyBorder="1" applyAlignment="1">
      <alignment horizontal="right" vertical="top" wrapText="1"/>
    </xf>
    <xf numFmtId="4" fontId="2" fillId="5" borderId="1" xfId="0" applyNumberFormat="1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4" fontId="0" fillId="3" borderId="7" xfId="0" applyNumberFormat="1" applyFont="1" applyFill="1" applyBorder="1" applyAlignment="1">
      <alignment horizontal="right" vertical="top" wrapText="1"/>
    </xf>
    <xf numFmtId="0" fontId="4" fillId="0" borderId="3" xfId="0" applyNumberFormat="1" applyFont="1" applyFill="1" applyBorder="1" applyAlignment="1">
      <alignment vertical="top" wrapText="1"/>
    </xf>
    <xf numFmtId="4" fontId="0" fillId="3" borderId="3" xfId="0" applyNumberFormat="1" applyFont="1" applyFill="1" applyBorder="1" applyAlignment="1">
      <alignment horizontal="right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0" fillId="0" borderId="4" xfId="0" applyNumberFormat="1" applyFont="1" applyFill="1" applyBorder="1" applyAlignment="1">
      <alignment horizontal="left" vertical="top" wrapText="1"/>
    </xf>
    <xf numFmtId="0" fontId="0" fillId="0" borderId="4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center"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" fontId="0" fillId="0" borderId="7" xfId="0" applyNumberFormat="1" applyFont="1" applyFill="1" applyBorder="1" applyAlignment="1">
      <alignment horizontal="right" vertical="top" wrapText="1"/>
    </xf>
    <xf numFmtId="4" fontId="2" fillId="5" borderId="8" xfId="0" applyNumberFormat="1" applyFont="1" applyFill="1" applyBorder="1" applyAlignment="1">
      <alignment horizontal="right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0" fillId="0" borderId="9" xfId="0" applyNumberFormat="1" applyFont="1" applyFill="1" applyBorder="1" applyAlignment="1">
      <alignment horizontal="center" vertical="top" wrapText="1"/>
    </xf>
    <xf numFmtId="0" fontId="0" fillId="0" borderId="10" xfId="0" applyNumberFormat="1" applyFont="1" applyFill="1" applyBorder="1" applyAlignment="1">
      <alignment horizontal="center" vertical="top" wrapText="1"/>
    </xf>
    <xf numFmtId="4" fontId="0" fillId="0" borderId="11" xfId="0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9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0" fillId="0" borderId="11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" fillId="3" borderId="0" xfId="0" applyNumberFormat="1" applyFont="1" applyFill="1" applyBorder="1" applyAlignment="1">
      <alignment horizontal="center" vertical="top" wrapText="1"/>
    </xf>
    <xf numFmtId="0" fontId="0" fillId="3" borderId="2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9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7" fillId="0" borderId="3" xfId="0" applyNumberFormat="1" applyFont="1" applyFill="1" applyBorder="1" applyAlignment="1">
      <alignment vertical="top" wrapText="1"/>
    </xf>
    <xf numFmtId="49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2" fontId="0" fillId="0" borderId="0" xfId="0" applyNumberFormat="1" applyFont="1" applyFill="1" applyAlignment="1">
      <alignment vertical="top" wrapText="1"/>
    </xf>
    <xf numFmtId="2" fontId="0" fillId="0" borderId="11" xfId="0" applyNumberFormat="1" applyFont="1" applyFill="1" applyBorder="1" applyAlignment="1">
      <alignment horizontal="right" vertical="top" wrapText="1"/>
    </xf>
    <xf numFmtId="2" fontId="0" fillId="0" borderId="0" xfId="0" applyNumberFormat="1" applyFont="1" applyFill="1" applyBorder="1" applyAlignment="1">
      <alignment horizontal="right" vertical="top" wrapText="1"/>
    </xf>
    <xf numFmtId="44" fontId="0" fillId="0" borderId="0" xfId="0" applyNumberFormat="1" applyFill="1" applyAlignment="1">
      <alignment vertical="top" wrapText="1"/>
    </xf>
    <xf numFmtId="0" fontId="0" fillId="3" borderId="1" xfId="0" applyNumberForma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topLeftCell="A7" zoomScaleNormal="100" zoomScaleSheetLayoutView="100" workbookViewId="0">
      <selection activeCell="A17" sqref="A17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7.6640625" customWidth="1"/>
    <col min="5" max="5" width="6.6640625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128" t="s">
        <v>150</v>
      </c>
      <c r="B2" s="129"/>
      <c r="C2" s="129"/>
      <c r="D2" s="129"/>
      <c r="E2" s="129"/>
      <c r="F2" s="129"/>
    </row>
    <row r="3" spans="1:6" ht="40.9" customHeight="1">
      <c r="A3" s="130" t="s">
        <v>140</v>
      </c>
      <c r="B3" s="130"/>
      <c r="C3" s="130"/>
      <c r="D3" s="130"/>
      <c r="E3" s="130"/>
      <c r="F3" s="130"/>
    </row>
    <row r="4" spans="1:6" ht="14.2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73" t="s">
        <v>1</v>
      </c>
    </row>
    <row r="5" spans="1:6" ht="48.75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144</v>
      </c>
    </row>
    <row r="6" spans="1:6" ht="22.7" customHeight="1">
      <c r="A6" s="3" t="s">
        <v>7</v>
      </c>
      <c r="B6" s="4" t="s">
        <v>0</v>
      </c>
      <c r="C6" s="4" t="s">
        <v>0</v>
      </c>
      <c r="D6" s="4" t="s">
        <v>0</v>
      </c>
      <c r="E6" s="4" t="s">
        <v>0</v>
      </c>
      <c r="F6" s="5">
        <f>F7+F30+F35+F41</f>
        <v>9362000</v>
      </c>
    </row>
    <row r="7" spans="1:6" ht="14.45" customHeight="1">
      <c r="A7" s="6" t="s">
        <v>8</v>
      </c>
      <c r="B7" s="7" t="s">
        <v>9</v>
      </c>
      <c r="C7" s="7" t="s">
        <v>0</v>
      </c>
      <c r="D7" s="7" t="s">
        <v>0</v>
      </c>
      <c r="E7" s="7" t="s">
        <v>0</v>
      </c>
      <c r="F7" s="23">
        <f>F8+F14+F23</f>
        <v>8937515.6699999999</v>
      </c>
    </row>
    <row r="8" spans="1:6" ht="28.9" customHeight="1">
      <c r="A8" s="6" t="s">
        <v>10</v>
      </c>
      <c r="B8" s="7" t="s">
        <v>9</v>
      </c>
      <c r="C8" s="7" t="s">
        <v>11</v>
      </c>
      <c r="D8" s="7" t="s">
        <v>0</v>
      </c>
      <c r="E8" s="7" t="s">
        <v>0</v>
      </c>
      <c r="F8" s="23">
        <f>F9</f>
        <v>1417264.76</v>
      </c>
    </row>
    <row r="9" spans="1:6" ht="14.45" customHeight="1">
      <c r="A9" s="9" t="s">
        <v>12</v>
      </c>
      <c r="B9" s="7" t="s">
        <v>9</v>
      </c>
      <c r="C9" s="7" t="s">
        <v>11</v>
      </c>
      <c r="D9" s="7" t="s">
        <v>13</v>
      </c>
      <c r="E9" s="7" t="s">
        <v>0</v>
      </c>
      <c r="F9" s="23">
        <f>F10</f>
        <v>1417264.76</v>
      </c>
    </row>
    <row r="10" spans="1:6" ht="57.6" customHeight="1">
      <c r="A10" s="9" t="s">
        <v>14</v>
      </c>
      <c r="B10" s="7" t="s">
        <v>9</v>
      </c>
      <c r="C10" s="7" t="s">
        <v>11</v>
      </c>
      <c r="D10" s="7" t="s">
        <v>15</v>
      </c>
      <c r="E10" s="7" t="s">
        <v>0</v>
      </c>
      <c r="F10" s="23">
        <f>F11</f>
        <v>1417264.76</v>
      </c>
    </row>
    <row r="11" spans="1:6" ht="14.45" customHeight="1">
      <c r="A11" s="9" t="s">
        <v>126</v>
      </c>
      <c r="B11" s="7" t="s">
        <v>9</v>
      </c>
      <c r="C11" s="7" t="s">
        <v>11</v>
      </c>
      <c r="D11" s="7" t="s">
        <v>16</v>
      </c>
      <c r="E11" s="10" t="s">
        <v>0</v>
      </c>
      <c r="F11" s="23">
        <f>F12+F13</f>
        <v>1417264.76</v>
      </c>
    </row>
    <row r="12" spans="1:6" ht="57.6" customHeight="1">
      <c r="A12" s="11" t="s">
        <v>17</v>
      </c>
      <c r="B12" s="12" t="s">
        <v>9</v>
      </c>
      <c r="C12" s="12" t="s">
        <v>11</v>
      </c>
      <c r="D12" s="12" t="s">
        <v>16</v>
      </c>
      <c r="E12" s="12" t="s">
        <v>18</v>
      </c>
      <c r="F12" s="24">
        <v>1088529</v>
      </c>
    </row>
    <row r="13" spans="1:6" ht="57.6" customHeight="1">
      <c r="A13" s="11" t="s">
        <v>17</v>
      </c>
      <c r="B13" s="12" t="s">
        <v>9</v>
      </c>
      <c r="C13" s="12" t="s">
        <v>11</v>
      </c>
      <c r="D13" s="12" t="s">
        <v>16</v>
      </c>
      <c r="E13" s="12" t="s">
        <v>19</v>
      </c>
      <c r="F13" s="24">
        <v>328735.76</v>
      </c>
    </row>
    <row r="14" spans="1:6" ht="57.6" customHeight="1">
      <c r="A14" s="6" t="s">
        <v>25</v>
      </c>
      <c r="B14" s="7" t="s">
        <v>9</v>
      </c>
      <c r="C14" s="7" t="s">
        <v>26</v>
      </c>
      <c r="D14" s="7" t="s">
        <v>0</v>
      </c>
      <c r="E14" s="7" t="s">
        <v>0</v>
      </c>
      <c r="F14" s="23">
        <f>F15</f>
        <v>5730977.46</v>
      </c>
    </row>
    <row r="15" spans="1:6" ht="14.45" customHeight="1">
      <c r="A15" s="9" t="s">
        <v>12</v>
      </c>
      <c r="B15" s="7" t="s">
        <v>9</v>
      </c>
      <c r="C15" s="7" t="s">
        <v>26</v>
      </c>
      <c r="D15" s="7" t="s">
        <v>13</v>
      </c>
      <c r="E15" s="7" t="s">
        <v>0</v>
      </c>
      <c r="F15" s="8">
        <f>F16</f>
        <v>5730977.46</v>
      </c>
    </row>
    <row r="16" spans="1:6" ht="57.6" customHeight="1">
      <c r="A16" s="9" t="s">
        <v>14</v>
      </c>
      <c r="B16" s="7" t="s">
        <v>9</v>
      </c>
      <c r="C16" s="7" t="s">
        <v>26</v>
      </c>
      <c r="D16" s="7" t="s">
        <v>15</v>
      </c>
      <c r="E16" s="7" t="s">
        <v>0</v>
      </c>
      <c r="F16" s="8">
        <f>F18+F19+F20+F21+F22</f>
        <v>5730977.46</v>
      </c>
    </row>
    <row r="17" spans="1:6" ht="19.5" customHeight="1">
      <c r="A17" s="9" t="s">
        <v>125</v>
      </c>
      <c r="B17" s="7" t="s">
        <v>9</v>
      </c>
      <c r="C17" s="7" t="s">
        <v>26</v>
      </c>
      <c r="D17" s="12" t="s">
        <v>22</v>
      </c>
      <c r="E17" s="7"/>
      <c r="F17" s="8">
        <f>F18+F19+F20+F21+F22</f>
        <v>5730977.46</v>
      </c>
    </row>
    <row r="18" spans="1:6" ht="57.6" customHeight="1">
      <c r="A18" s="11" t="s">
        <v>17</v>
      </c>
      <c r="B18" s="12" t="s">
        <v>9</v>
      </c>
      <c r="C18" s="12" t="s">
        <v>26</v>
      </c>
      <c r="D18" s="12" t="s">
        <v>22</v>
      </c>
      <c r="E18" s="12" t="s">
        <v>18</v>
      </c>
      <c r="F18" s="13">
        <v>3483401.25</v>
      </c>
    </row>
    <row r="19" spans="1:6" ht="57.6" customHeight="1">
      <c r="A19" s="11" t="s">
        <v>17</v>
      </c>
      <c r="B19" s="12" t="s">
        <v>9</v>
      </c>
      <c r="C19" s="12" t="s">
        <v>26</v>
      </c>
      <c r="D19" s="12" t="s">
        <v>22</v>
      </c>
      <c r="E19" s="12" t="s">
        <v>19</v>
      </c>
      <c r="F19" s="13">
        <v>1051987.18</v>
      </c>
    </row>
    <row r="20" spans="1:6" ht="28.9" customHeight="1">
      <c r="A20" s="11" t="s">
        <v>23</v>
      </c>
      <c r="B20" s="12" t="s">
        <v>9</v>
      </c>
      <c r="C20" s="12" t="s">
        <v>26</v>
      </c>
      <c r="D20" s="12" t="s">
        <v>22</v>
      </c>
      <c r="E20" s="12" t="s">
        <v>28</v>
      </c>
      <c r="F20" s="13">
        <v>500000</v>
      </c>
    </row>
    <row r="21" spans="1:6" ht="28.9" customHeight="1">
      <c r="A21" s="11" t="s">
        <v>23</v>
      </c>
      <c r="B21" s="12" t="s">
        <v>9</v>
      </c>
      <c r="C21" s="12" t="s">
        <v>26</v>
      </c>
      <c r="D21" s="12" t="s">
        <v>22</v>
      </c>
      <c r="E21" s="12" t="s">
        <v>24</v>
      </c>
      <c r="F21" s="22">
        <v>689489.03</v>
      </c>
    </row>
    <row r="22" spans="1:6" ht="18" customHeight="1">
      <c r="A22" s="45" t="s">
        <v>142</v>
      </c>
      <c r="B22" s="18" t="s">
        <v>9</v>
      </c>
      <c r="C22" s="18" t="s">
        <v>26</v>
      </c>
      <c r="D22" s="46" t="s">
        <v>22</v>
      </c>
      <c r="E22" s="52" t="s">
        <v>143</v>
      </c>
      <c r="F22" s="44">
        <v>6100</v>
      </c>
    </row>
    <row r="23" spans="1:6" ht="14.45" customHeight="1">
      <c r="A23" s="36" t="s">
        <v>29</v>
      </c>
      <c r="B23" s="37" t="s">
        <v>9</v>
      </c>
      <c r="C23" s="37" t="s">
        <v>30</v>
      </c>
      <c r="D23" s="49" t="s">
        <v>0</v>
      </c>
      <c r="E23" s="55" t="s">
        <v>0</v>
      </c>
      <c r="F23" s="56">
        <f>F24</f>
        <v>1789273.45</v>
      </c>
    </row>
    <row r="24" spans="1:6" ht="14.45" customHeight="1">
      <c r="A24" s="9" t="s">
        <v>12</v>
      </c>
      <c r="B24" s="7" t="s">
        <v>9</v>
      </c>
      <c r="C24" s="7" t="s">
        <v>30</v>
      </c>
      <c r="D24" s="50" t="s">
        <v>13</v>
      </c>
      <c r="E24" s="57" t="s">
        <v>0</v>
      </c>
      <c r="F24" s="58">
        <f>F25</f>
        <v>1789273.45</v>
      </c>
    </row>
    <row r="25" spans="1:6" ht="14.45" customHeight="1">
      <c r="A25" s="9" t="s">
        <v>31</v>
      </c>
      <c r="B25" s="7" t="s">
        <v>9</v>
      </c>
      <c r="C25" s="7" t="s">
        <v>30</v>
      </c>
      <c r="D25" s="50" t="s">
        <v>32</v>
      </c>
      <c r="E25" s="57" t="s">
        <v>0</v>
      </c>
      <c r="F25" s="58">
        <f>F26</f>
        <v>1789273.45</v>
      </c>
    </row>
    <row r="26" spans="1:6" ht="28.5" customHeight="1">
      <c r="A26" s="9" t="s">
        <v>123</v>
      </c>
      <c r="B26" s="7" t="s">
        <v>9</v>
      </c>
      <c r="C26" s="7" t="s">
        <v>30</v>
      </c>
      <c r="D26" s="50" t="s">
        <v>34</v>
      </c>
      <c r="E26" s="59" t="s">
        <v>0</v>
      </c>
      <c r="F26" s="58">
        <f>F27+F28+F29</f>
        <v>1789273.45</v>
      </c>
    </row>
    <row r="27" spans="1:6" ht="28.9" customHeight="1">
      <c r="A27" s="11" t="s">
        <v>23</v>
      </c>
      <c r="B27" s="12" t="s">
        <v>9</v>
      </c>
      <c r="C27" s="12" t="s">
        <v>30</v>
      </c>
      <c r="D27" s="51" t="s">
        <v>34</v>
      </c>
      <c r="E27" s="60" t="s">
        <v>24</v>
      </c>
      <c r="F27" s="48">
        <v>1719273.45</v>
      </c>
    </row>
    <row r="28" spans="1:6" ht="14.45" customHeight="1">
      <c r="A28" s="11" t="s">
        <v>35</v>
      </c>
      <c r="B28" s="12" t="s">
        <v>9</v>
      </c>
      <c r="C28" s="12" t="s">
        <v>30</v>
      </c>
      <c r="D28" s="12" t="s">
        <v>34</v>
      </c>
      <c r="E28" s="53" t="s">
        <v>37</v>
      </c>
      <c r="F28" s="54">
        <v>20000</v>
      </c>
    </row>
    <row r="29" spans="1:6" ht="14.45" customHeight="1">
      <c r="A29" s="45" t="s">
        <v>142</v>
      </c>
      <c r="B29" s="18" t="s">
        <v>9</v>
      </c>
      <c r="C29" s="18" t="s">
        <v>30</v>
      </c>
      <c r="D29" s="47" t="s">
        <v>34</v>
      </c>
      <c r="E29" s="18" t="s">
        <v>143</v>
      </c>
      <c r="F29" s="13">
        <v>50000</v>
      </c>
    </row>
    <row r="30" spans="1:6" ht="28.9" customHeight="1">
      <c r="A30" s="6" t="s">
        <v>44</v>
      </c>
      <c r="B30" s="7" t="s">
        <v>21</v>
      </c>
      <c r="C30" s="7" t="s">
        <v>0</v>
      </c>
      <c r="D30" s="7" t="s">
        <v>0</v>
      </c>
      <c r="E30" s="7" t="s">
        <v>0</v>
      </c>
      <c r="F30" s="8">
        <f>F31</f>
        <v>200000</v>
      </c>
    </row>
    <row r="31" spans="1:6" ht="33.75" customHeight="1">
      <c r="A31" s="6" t="s">
        <v>47</v>
      </c>
      <c r="B31" s="7" t="s">
        <v>21</v>
      </c>
      <c r="C31" s="7" t="s">
        <v>48</v>
      </c>
      <c r="D31" s="7" t="s">
        <v>0</v>
      </c>
      <c r="E31" s="7" t="s">
        <v>0</v>
      </c>
      <c r="F31" s="8">
        <f>F32</f>
        <v>200000</v>
      </c>
    </row>
    <row r="32" spans="1:6" ht="28.9" customHeight="1">
      <c r="A32" s="9" t="s">
        <v>49</v>
      </c>
      <c r="B32" s="7" t="s">
        <v>21</v>
      </c>
      <c r="C32" s="7" t="s">
        <v>48</v>
      </c>
      <c r="D32" s="7" t="s">
        <v>50</v>
      </c>
      <c r="E32" s="7" t="s">
        <v>0</v>
      </c>
      <c r="F32" s="8">
        <f>F33</f>
        <v>200000</v>
      </c>
    </row>
    <row r="33" spans="1:6" ht="38.25" customHeight="1">
      <c r="A33" s="9" t="s">
        <v>51</v>
      </c>
      <c r="B33" s="7" t="s">
        <v>21</v>
      </c>
      <c r="C33" s="7" t="s">
        <v>48</v>
      </c>
      <c r="D33" s="7" t="s">
        <v>13</v>
      </c>
      <c r="E33" s="7" t="s">
        <v>0</v>
      </c>
      <c r="F33" s="8">
        <f>F34</f>
        <v>200000</v>
      </c>
    </row>
    <row r="34" spans="1:6" ht="28.9" customHeight="1">
      <c r="A34" s="11" t="s">
        <v>23</v>
      </c>
      <c r="B34" s="12" t="s">
        <v>21</v>
      </c>
      <c r="C34" s="12" t="s">
        <v>48</v>
      </c>
      <c r="D34" s="61" t="s">
        <v>46</v>
      </c>
      <c r="E34" s="12" t="s">
        <v>24</v>
      </c>
      <c r="F34" s="13">
        <v>200000</v>
      </c>
    </row>
    <row r="35" spans="1:6" ht="14.45" customHeight="1">
      <c r="A35" s="6" t="s">
        <v>68</v>
      </c>
      <c r="B35" s="7" t="s">
        <v>69</v>
      </c>
      <c r="C35" s="7" t="s">
        <v>0</v>
      </c>
      <c r="D35" s="7" t="s">
        <v>0</v>
      </c>
      <c r="E35" s="7" t="s">
        <v>0</v>
      </c>
      <c r="F35" s="8">
        <f>F36</f>
        <v>184328.38</v>
      </c>
    </row>
    <row r="36" spans="1:6" ht="14.45" customHeight="1">
      <c r="A36" s="6" t="s">
        <v>70</v>
      </c>
      <c r="B36" s="7" t="s">
        <v>69</v>
      </c>
      <c r="C36" s="7" t="s">
        <v>21</v>
      </c>
      <c r="D36" s="7" t="s">
        <v>0</v>
      </c>
      <c r="E36" s="7" t="s">
        <v>0</v>
      </c>
      <c r="F36" s="8">
        <f>F37</f>
        <v>184328.38</v>
      </c>
    </row>
    <row r="37" spans="1:6" ht="28.9" customHeight="1">
      <c r="A37" s="9" t="s">
        <v>71</v>
      </c>
      <c r="B37" s="7" t="s">
        <v>69</v>
      </c>
      <c r="C37" s="7" t="s">
        <v>21</v>
      </c>
      <c r="D37" s="7" t="s">
        <v>72</v>
      </c>
      <c r="E37" s="7" t="s">
        <v>0</v>
      </c>
      <c r="F37" s="8">
        <f>F38</f>
        <v>184328.38</v>
      </c>
    </row>
    <row r="38" spans="1:6" ht="28.9" customHeight="1">
      <c r="A38" s="9" t="s">
        <v>73</v>
      </c>
      <c r="B38" s="7" t="s">
        <v>69</v>
      </c>
      <c r="C38" s="7" t="s">
        <v>21</v>
      </c>
      <c r="D38" s="7" t="s">
        <v>74</v>
      </c>
      <c r="E38" s="7" t="s">
        <v>0</v>
      </c>
      <c r="F38" s="8">
        <f>F39</f>
        <v>184328.38</v>
      </c>
    </row>
    <row r="39" spans="1:6" ht="14.45" customHeight="1">
      <c r="A39" s="11" t="s">
        <v>23</v>
      </c>
      <c r="B39" s="7" t="s">
        <v>69</v>
      </c>
      <c r="C39" s="7" t="s">
        <v>21</v>
      </c>
      <c r="D39" s="7" t="s">
        <v>75</v>
      </c>
      <c r="E39" s="10" t="s">
        <v>0</v>
      </c>
      <c r="F39" s="8">
        <f>F40</f>
        <v>184328.38</v>
      </c>
    </row>
    <row r="40" spans="1:6" ht="28.9" customHeight="1">
      <c r="A40" s="11" t="s">
        <v>23</v>
      </c>
      <c r="B40" s="12" t="s">
        <v>69</v>
      </c>
      <c r="C40" s="12" t="s">
        <v>21</v>
      </c>
      <c r="D40" s="47" t="s">
        <v>75</v>
      </c>
      <c r="E40" s="12" t="s">
        <v>24</v>
      </c>
      <c r="F40" s="13">
        <f>200000-15671.62</f>
        <v>184328.38</v>
      </c>
    </row>
    <row r="41" spans="1:6" s="72" customFormat="1" ht="17.25" customHeight="1">
      <c r="A41" s="9" t="s">
        <v>145</v>
      </c>
      <c r="B41" s="7">
        <v>13</v>
      </c>
      <c r="C41" s="7"/>
      <c r="D41" s="7"/>
      <c r="E41" s="7"/>
      <c r="F41" s="8">
        <f>F42</f>
        <v>40155.949999999997</v>
      </c>
    </row>
    <row r="42" spans="1:6" ht="14.45" customHeight="1">
      <c r="A42" s="36" t="s">
        <v>145</v>
      </c>
      <c r="B42" s="37">
        <v>13</v>
      </c>
      <c r="C42" s="63" t="s">
        <v>148</v>
      </c>
      <c r="D42" s="37"/>
      <c r="E42" s="37"/>
      <c r="F42" s="23">
        <f>F44</f>
        <v>40155.949999999997</v>
      </c>
    </row>
    <row r="43" spans="1:6" s="67" customFormat="1" ht="14.45" customHeight="1">
      <c r="A43" s="62" t="s">
        <v>149</v>
      </c>
      <c r="B43" s="64">
        <v>13</v>
      </c>
      <c r="C43" s="65" t="s">
        <v>9</v>
      </c>
      <c r="D43" s="64" t="s">
        <v>32</v>
      </c>
      <c r="E43" s="64"/>
      <c r="F43" s="66">
        <f>F44</f>
        <v>40155.949999999997</v>
      </c>
    </row>
    <row r="44" spans="1:6" s="67" customFormat="1" ht="16.5" customHeight="1">
      <c r="A44" s="68" t="s">
        <v>146</v>
      </c>
      <c r="B44" s="69">
        <v>13</v>
      </c>
      <c r="C44" s="70" t="s">
        <v>9</v>
      </c>
      <c r="D44" s="69" t="s">
        <v>147</v>
      </c>
      <c r="E44" s="69">
        <v>730</v>
      </c>
      <c r="F44" s="71">
        <v>40155.949999999997</v>
      </c>
    </row>
  </sheetData>
  <mergeCells count="2">
    <mergeCell ref="A2:F2"/>
    <mergeCell ref="A3:F3"/>
  </mergeCells>
  <pageMargins left="0.59055118110236227" right="0.39370078740157483" top="0.39370078740157483" bottom="0.39370078740157483" header="0.31496062992125984" footer="0.31496062992125984"/>
  <pageSetup paperSize="9" scale="88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0"/>
  <sheetViews>
    <sheetView tabSelected="1" topLeftCell="A64" workbookViewId="0">
      <selection activeCell="K81" sqref="K81"/>
    </sheetView>
  </sheetViews>
  <sheetFormatPr defaultRowHeight="12.75"/>
  <cols>
    <col min="1" max="1" width="49" customWidth="1"/>
    <col min="2" max="2" width="6.1640625" customWidth="1"/>
    <col min="3" max="3" width="6" customWidth="1"/>
    <col min="4" max="4" width="17.6640625" customWidth="1"/>
    <col min="5" max="5" width="5.5" customWidth="1"/>
    <col min="6" max="6" width="5.33203125" customWidth="1"/>
    <col min="7" max="7" width="6.6640625" customWidth="1"/>
    <col min="8" max="8" width="19.83203125" customWidth="1"/>
    <col min="10" max="10" width="15.6640625" customWidth="1"/>
    <col min="11" max="13" width="9.5" bestFit="1" customWidth="1"/>
    <col min="15" max="15" width="9.5" bestFit="1" customWidth="1"/>
    <col min="16" max="16" width="9.6640625" bestFit="1" customWidth="1"/>
  </cols>
  <sheetData>
    <row r="1" spans="1:10" ht="39.75" customHeight="1">
      <c r="A1" s="128" t="s">
        <v>198</v>
      </c>
      <c r="B1" s="129"/>
      <c r="C1" s="129"/>
      <c r="D1" s="129"/>
      <c r="E1" s="129"/>
      <c r="F1" s="129"/>
      <c r="G1" s="129"/>
      <c r="H1" s="129"/>
    </row>
    <row r="2" spans="1:10" ht="40.9" customHeight="1">
      <c r="A2" s="130" t="s">
        <v>197</v>
      </c>
      <c r="B2" s="130"/>
      <c r="C2" s="130"/>
      <c r="D2" s="130"/>
      <c r="E2" s="130"/>
      <c r="F2" s="130"/>
      <c r="G2" s="130"/>
      <c r="H2" s="130"/>
    </row>
    <row r="3" spans="1:10" ht="36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174</v>
      </c>
      <c r="G3" s="2" t="s">
        <v>182</v>
      </c>
      <c r="H3" s="2" t="s">
        <v>144</v>
      </c>
    </row>
    <row r="4" spans="1:10" ht="16.5" customHeight="1">
      <c r="A4" s="3" t="s">
        <v>7</v>
      </c>
      <c r="B4" s="4" t="s">
        <v>0</v>
      </c>
      <c r="C4" s="4" t="s">
        <v>0</v>
      </c>
      <c r="D4" s="4" t="s">
        <v>0</v>
      </c>
      <c r="E4" s="4" t="s">
        <v>0</v>
      </c>
      <c r="F4" s="4"/>
      <c r="G4" s="4"/>
      <c r="H4" s="5">
        <f>H6+H12+H20+H41+H56+H62+H67+H77+H92+H98+H106+H112+H114</f>
        <v>35964266.393600002</v>
      </c>
      <c r="J4">
        <v>35964266.390000001</v>
      </c>
    </row>
    <row r="5" spans="1:10" ht="14.45" customHeight="1">
      <c r="A5" s="6" t="s">
        <v>8</v>
      </c>
      <c r="B5" s="7" t="s">
        <v>9</v>
      </c>
      <c r="C5" s="7" t="s">
        <v>0</v>
      </c>
      <c r="D5" s="7" t="s">
        <v>0</v>
      </c>
      <c r="E5" s="7" t="s">
        <v>0</v>
      </c>
      <c r="F5" s="7"/>
      <c r="G5" s="7"/>
      <c r="H5" s="23">
        <f>H6+H12+H17+H41</f>
        <v>18691494.140000001</v>
      </c>
    </row>
    <row r="6" spans="1:10" ht="41.25" customHeight="1">
      <c r="A6" s="6" t="s">
        <v>10</v>
      </c>
      <c r="B6" s="7" t="s">
        <v>9</v>
      </c>
      <c r="C6" s="7" t="s">
        <v>11</v>
      </c>
      <c r="D6" s="7" t="s">
        <v>0</v>
      </c>
      <c r="E6" s="7" t="s">
        <v>0</v>
      </c>
      <c r="F6" s="7"/>
      <c r="G6" s="7"/>
      <c r="H6" s="23">
        <f>H7</f>
        <v>1674498.13</v>
      </c>
    </row>
    <row r="7" spans="1:10" ht="14.45" customHeight="1">
      <c r="A7" s="9" t="s">
        <v>12</v>
      </c>
      <c r="B7" s="7" t="s">
        <v>9</v>
      </c>
      <c r="C7" s="7" t="s">
        <v>11</v>
      </c>
      <c r="D7" s="7" t="s">
        <v>13</v>
      </c>
      <c r="E7" s="7" t="s">
        <v>0</v>
      </c>
      <c r="F7" s="7"/>
      <c r="G7" s="7"/>
      <c r="H7" s="84">
        <f>H8</f>
        <v>1674498.13</v>
      </c>
    </row>
    <row r="8" spans="1:10" ht="39" customHeight="1">
      <c r="A8" s="9" t="s">
        <v>14</v>
      </c>
      <c r="B8" s="7" t="s">
        <v>9</v>
      </c>
      <c r="C8" s="7" t="s">
        <v>11</v>
      </c>
      <c r="D8" s="7" t="s">
        <v>15</v>
      </c>
      <c r="E8" s="7" t="s">
        <v>0</v>
      </c>
      <c r="F8" s="7"/>
      <c r="G8" s="7"/>
      <c r="H8" s="23">
        <f>H9</f>
        <v>1674498.13</v>
      </c>
    </row>
    <row r="9" spans="1:10" ht="14.45" customHeight="1">
      <c r="A9" s="9" t="s">
        <v>126</v>
      </c>
      <c r="B9" s="7" t="s">
        <v>9</v>
      </c>
      <c r="C9" s="7" t="s">
        <v>11</v>
      </c>
      <c r="D9" s="7" t="s">
        <v>16</v>
      </c>
      <c r="E9" s="10" t="s">
        <v>0</v>
      </c>
      <c r="F9" s="10"/>
      <c r="G9" s="10"/>
      <c r="H9" s="23">
        <f>H10+H11</f>
        <v>1674498.13</v>
      </c>
    </row>
    <row r="10" spans="1:10" ht="24" customHeight="1">
      <c r="A10" s="11" t="s">
        <v>17</v>
      </c>
      <c r="B10" s="12" t="s">
        <v>9</v>
      </c>
      <c r="C10" s="12" t="s">
        <v>11</v>
      </c>
      <c r="D10" s="12" t="s">
        <v>16</v>
      </c>
      <c r="E10" s="12" t="s">
        <v>18</v>
      </c>
      <c r="F10" s="12">
        <v>211</v>
      </c>
      <c r="G10" s="12"/>
      <c r="H10" s="24">
        <f>1088529+197567.88</f>
        <v>1286096.8799999999</v>
      </c>
    </row>
    <row r="11" spans="1:10" ht="29.25" customHeight="1">
      <c r="A11" s="11" t="s">
        <v>17</v>
      </c>
      <c r="B11" s="12" t="s">
        <v>9</v>
      </c>
      <c r="C11" s="12" t="s">
        <v>11</v>
      </c>
      <c r="D11" s="12" t="s">
        <v>16</v>
      </c>
      <c r="E11" s="12" t="s">
        <v>19</v>
      </c>
      <c r="F11" s="12">
        <v>213</v>
      </c>
      <c r="G11" s="12"/>
      <c r="H11" s="24">
        <v>388401.25</v>
      </c>
    </row>
    <row r="12" spans="1:10" ht="29.25" customHeight="1">
      <c r="A12" s="6" t="s">
        <v>20</v>
      </c>
      <c r="B12" s="7" t="s">
        <v>9</v>
      </c>
      <c r="C12" s="7" t="s">
        <v>21</v>
      </c>
      <c r="D12" s="7" t="s">
        <v>0</v>
      </c>
      <c r="E12" s="7" t="s">
        <v>0</v>
      </c>
      <c r="F12" s="7"/>
      <c r="G12" s="7"/>
      <c r="H12" s="84">
        <f>H13</f>
        <v>198276</v>
      </c>
    </row>
    <row r="13" spans="1:10" ht="14.45" customHeight="1">
      <c r="A13" s="9" t="s">
        <v>12</v>
      </c>
      <c r="B13" s="7" t="s">
        <v>9</v>
      </c>
      <c r="C13" s="7" t="s">
        <v>21</v>
      </c>
      <c r="D13" s="7" t="s">
        <v>13</v>
      </c>
      <c r="E13" s="7" t="s">
        <v>0</v>
      </c>
      <c r="F13" s="7"/>
      <c r="G13" s="7"/>
      <c r="H13" s="8">
        <f>H14</f>
        <v>198276</v>
      </c>
    </row>
    <row r="14" spans="1:10" ht="52.5" customHeight="1">
      <c r="A14" s="9" t="s">
        <v>14</v>
      </c>
      <c r="B14" s="7" t="s">
        <v>9</v>
      </c>
      <c r="C14" s="7" t="s">
        <v>21</v>
      </c>
      <c r="D14" s="7" t="s">
        <v>15</v>
      </c>
      <c r="E14" s="7" t="s">
        <v>0</v>
      </c>
      <c r="F14" s="7"/>
      <c r="G14" s="7"/>
      <c r="H14" s="8">
        <f>H15</f>
        <v>198276</v>
      </c>
    </row>
    <row r="15" spans="1:10" ht="14.45" customHeight="1">
      <c r="A15" s="9" t="s">
        <v>125</v>
      </c>
      <c r="B15" s="7" t="s">
        <v>9</v>
      </c>
      <c r="C15" s="7" t="s">
        <v>21</v>
      </c>
      <c r="D15" s="7" t="s">
        <v>22</v>
      </c>
      <c r="E15" s="10" t="s">
        <v>0</v>
      </c>
      <c r="F15" s="10"/>
      <c r="G15" s="10"/>
      <c r="H15" s="8">
        <v>198276</v>
      </c>
    </row>
    <row r="16" spans="1:10" ht="28.9" customHeight="1">
      <c r="A16" s="11" t="s">
        <v>23</v>
      </c>
      <c r="B16" s="12" t="s">
        <v>9</v>
      </c>
      <c r="C16" s="12" t="s">
        <v>21</v>
      </c>
      <c r="D16" s="12" t="s">
        <v>22</v>
      </c>
      <c r="E16" s="12" t="s">
        <v>24</v>
      </c>
      <c r="F16" s="12">
        <v>226</v>
      </c>
      <c r="G16" s="47">
        <v>1140</v>
      </c>
      <c r="H16" s="13">
        <v>198276</v>
      </c>
    </row>
    <row r="17" spans="1:10" ht="57.6" customHeight="1">
      <c r="A17" s="6" t="s">
        <v>25</v>
      </c>
      <c r="B17" s="7" t="s">
        <v>9</v>
      </c>
      <c r="C17" s="7" t="s">
        <v>26</v>
      </c>
      <c r="D17" s="7" t="s">
        <v>0</v>
      </c>
      <c r="E17" s="7" t="s">
        <v>0</v>
      </c>
      <c r="F17" s="7"/>
      <c r="G17" s="7"/>
      <c r="H17" s="84">
        <f>H18</f>
        <v>9139634.7699999996</v>
      </c>
    </row>
    <row r="18" spans="1:10" ht="14.45" customHeight="1">
      <c r="A18" s="9" t="s">
        <v>12</v>
      </c>
      <c r="B18" s="7" t="s">
        <v>9</v>
      </c>
      <c r="C18" s="7" t="s">
        <v>26</v>
      </c>
      <c r="D18" s="7" t="s">
        <v>13</v>
      </c>
      <c r="E18" s="7" t="s">
        <v>0</v>
      </c>
      <c r="F18" s="7"/>
      <c r="G18" s="7"/>
      <c r="H18" s="8">
        <f>H19</f>
        <v>9139634.7699999996</v>
      </c>
    </row>
    <row r="19" spans="1:10" ht="57.6" customHeight="1">
      <c r="A19" s="9" t="s">
        <v>14</v>
      </c>
      <c r="B19" s="7" t="s">
        <v>9</v>
      </c>
      <c r="C19" s="7" t="s">
        <v>26</v>
      </c>
      <c r="D19" s="7" t="s">
        <v>15</v>
      </c>
      <c r="E19" s="7" t="s">
        <v>0</v>
      </c>
      <c r="F19" s="7"/>
      <c r="G19" s="7"/>
      <c r="H19" s="8">
        <f>H20</f>
        <v>9139634.7699999996</v>
      </c>
    </row>
    <row r="20" spans="1:10" ht="14.45" customHeight="1">
      <c r="A20" s="9" t="s">
        <v>125</v>
      </c>
      <c r="B20" s="7" t="s">
        <v>9</v>
      </c>
      <c r="C20" s="7" t="s">
        <v>26</v>
      </c>
      <c r="D20" s="7" t="s">
        <v>22</v>
      </c>
      <c r="E20" s="10" t="s">
        <v>0</v>
      </c>
      <c r="F20" s="10"/>
      <c r="G20" s="10"/>
      <c r="H20" s="8">
        <f>H21+H22+H23+H24+H25+H26+H27+H28+H29+H30+H31+H32+H33+H34+H35+H36+H37+H38+H39+H40</f>
        <v>9139634.7699999996</v>
      </c>
    </row>
    <row r="21" spans="1:10" ht="57.6" customHeight="1">
      <c r="A21" s="11" t="s">
        <v>17</v>
      </c>
      <c r="B21" s="12" t="s">
        <v>9</v>
      </c>
      <c r="C21" s="12" t="s">
        <v>26</v>
      </c>
      <c r="D21" s="12" t="s">
        <v>22</v>
      </c>
      <c r="E21" s="12" t="s">
        <v>18</v>
      </c>
      <c r="F21" s="12">
        <v>211</v>
      </c>
      <c r="G21" s="12"/>
      <c r="H21" s="13">
        <v>3483401.25</v>
      </c>
    </row>
    <row r="22" spans="1:10" ht="57.6" customHeight="1">
      <c r="A22" s="11" t="s">
        <v>17</v>
      </c>
      <c r="B22" s="12" t="s">
        <v>9</v>
      </c>
      <c r="C22" s="12" t="s">
        <v>26</v>
      </c>
      <c r="D22" s="12" t="s">
        <v>22</v>
      </c>
      <c r="E22" s="12" t="s">
        <v>27</v>
      </c>
      <c r="F22" s="12">
        <v>212</v>
      </c>
      <c r="G22" s="12">
        <v>1101</v>
      </c>
      <c r="H22" s="13">
        <f>1100000+200000</f>
        <v>1300000</v>
      </c>
      <c r="J22">
        <v>1400000</v>
      </c>
    </row>
    <row r="23" spans="1:10" ht="57.6" customHeight="1">
      <c r="A23" s="11" t="s">
        <v>17</v>
      </c>
      <c r="B23" s="12" t="s">
        <v>9</v>
      </c>
      <c r="C23" s="12" t="s">
        <v>26</v>
      </c>
      <c r="D23" s="12" t="s">
        <v>22</v>
      </c>
      <c r="E23" s="12" t="s">
        <v>27</v>
      </c>
      <c r="F23" s="12">
        <v>212</v>
      </c>
      <c r="G23" s="12">
        <v>1104</v>
      </c>
      <c r="H23" s="13">
        <v>300000</v>
      </c>
    </row>
    <row r="24" spans="1:10" ht="57.6" customHeight="1">
      <c r="A24" s="11" t="s">
        <v>17</v>
      </c>
      <c r="B24" s="93" t="s">
        <v>9</v>
      </c>
      <c r="C24" s="93" t="s">
        <v>26</v>
      </c>
      <c r="D24" s="93" t="s">
        <v>22</v>
      </c>
      <c r="E24" s="93" t="s">
        <v>19</v>
      </c>
      <c r="F24" s="93">
        <v>213</v>
      </c>
      <c r="G24" s="93"/>
      <c r="H24" s="22">
        <v>1051987.18</v>
      </c>
    </row>
    <row r="25" spans="1:10" ht="19.5" customHeight="1">
      <c r="A25" s="110" t="s">
        <v>175</v>
      </c>
      <c r="B25" s="104" t="s">
        <v>9</v>
      </c>
      <c r="C25" s="60" t="s">
        <v>26</v>
      </c>
      <c r="D25" s="60" t="s">
        <v>22</v>
      </c>
      <c r="E25" s="60" t="s">
        <v>28</v>
      </c>
      <c r="F25" s="60">
        <v>221</v>
      </c>
      <c r="G25" s="60"/>
      <c r="H25" s="48">
        <v>416416</v>
      </c>
      <c r="J25" s="48">
        <v>1524116</v>
      </c>
    </row>
    <row r="26" spans="1:10" ht="16.5" customHeight="1">
      <c r="A26" s="110" t="s">
        <v>176</v>
      </c>
      <c r="B26" s="104" t="s">
        <v>9</v>
      </c>
      <c r="C26" s="60" t="s">
        <v>26</v>
      </c>
      <c r="D26" s="60" t="s">
        <v>22</v>
      </c>
      <c r="E26" s="60" t="s">
        <v>28</v>
      </c>
      <c r="F26" s="60">
        <v>225</v>
      </c>
      <c r="G26" s="60">
        <v>1129</v>
      </c>
      <c r="H26" s="48">
        <f>22700+75000</f>
        <v>97700</v>
      </c>
      <c r="J26">
        <f>H25+H26+H27+H28</f>
        <v>1524116</v>
      </c>
    </row>
    <row r="27" spans="1:10" ht="17.25" customHeight="1">
      <c r="A27" s="110" t="s">
        <v>177</v>
      </c>
      <c r="B27" s="104" t="s">
        <v>9</v>
      </c>
      <c r="C27" s="60" t="s">
        <v>26</v>
      </c>
      <c r="D27" s="60" t="s">
        <v>22</v>
      </c>
      <c r="E27" s="60" t="s">
        <v>28</v>
      </c>
      <c r="F27" s="60">
        <v>226</v>
      </c>
      <c r="G27" s="60">
        <v>1136</v>
      </c>
      <c r="H27" s="48">
        <f>40000+10000+60000+100000+250000</f>
        <v>460000</v>
      </c>
      <c r="J27">
        <f>J25-J26</f>
        <v>0</v>
      </c>
    </row>
    <row r="28" spans="1:10" ht="19.5" customHeight="1">
      <c r="A28" s="110" t="s">
        <v>178</v>
      </c>
      <c r="B28" s="104" t="s">
        <v>9</v>
      </c>
      <c r="C28" s="60" t="s">
        <v>26</v>
      </c>
      <c r="D28" s="60" t="s">
        <v>22</v>
      </c>
      <c r="E28" s="60" t="s">
        <v>28</v>
      </c>
      <c r="F28" s="60">
        <v>340</v>
      </c>
      <c r="G28" s="60">
        <v>1123</v>
      </c>
      <c r="H28" s="48">
        <v>550000</v>
      </c>
    </row>
    <row r="29" spans="1:10" ht="18.75" customHeight="1">
      <c r="A29" s="110" t="s">
        <v>175</v>
      </c>
      <c r="B29" s="104" t="s">
        <v>9</v>
      </c>
      <c r="C29" s="60" t="s">
        <v>26</v>
      </c>
      <c r="D29" s="60" t="s">
        <v>22</v>
      </c>
      <c r="E29" s="60">
        <v>244</v>
      </c>
      <c r="F29" s="60">
        <v>221</v>
      </c>
      <c r="G29" s="60"/>
      <c r="H29" s="48">
        <f>25000</f>
        <v>25000</v>
      </c>
    </row>
    <row r="30" spans="1:10" ht="18.75" customHeight="1">
      <c r="A30" s="110" t="s">
        <v>179</v>
      </c>
      <c r="B30" s="104" t="s">
        <v>9</v>
      </c>
      <c r="C30" s="60" t="s">
        <v>26</v>
      </c>
      <c r="D30" s="60" t="s">
        <v>22</v>
      </c>
      <c r="E30" s="60">
        <v>244</v>
      </c>
      <c r="F30" s="60">
        <v>223</v>
      </c>
      <c r="G30" s="60">
        <v>11072</v>
      </c>
      <c r="H30" s="48">
        <f>544126+17199.88</f>
        <v>561325.88</v>
      </c>
      <c r="J30" s="121">
        <f>H30+H31+H32</f>
        <v>763676.88</v>
      </c>
    </row>
    <row r="31" spans="1:10" ht="18.75" customHeight="1">
      <c r="A31" s="110" t="s">
        <v>179</v>
      </c>
      <c r="B31" s="104" t="s">
        <v>9</v>
      </c>
      <c r="C31" s="60" t="s">
        <v>26</v>
      </c>
      <c r="D31" s="60" t="s">
        <v>22</v>
      </c>
      <c r="E31" s="60">
        <v>244</v>
      </c>
      <c r="F31" s="60">
        <v>223</v>
      </c>
      <c r="G31" s="60">
        <v>1109</v>
      </c>
      <c r="H31" s="48">
        <v>200000</v>
      </c>
    </row>
    <row r="32" spans="1:10" ht="19.5" customHeight="1">
      <c r="A32" s="110" t="s">
        <v>179</v>
      </c>
      <c r="B32" s="104" t="s">
        <v>9</v>
      </c>
      <c r="C32" s="60" t="s">
        <v>26</v>
      </c>
      <c r="D32" s="60" t="s">
        <v>22</v>
      </c>
      <c r="E32" s="60">
        <v>244</v>
      </c>
      <c r="F32" s="60">
        <v>223</v>
      </c>
      <c r="G32" s="60">
        <v>1110</v>
      </c>
      <c r="H32" s="48">
        <v>2351</v>
      </c>
      <c r="I32">
        <v>223</v>
      </c>
      <c r="J32">
        <v>763676.88</v>
      </c>
    </row>
    <row r="33" spans="1:10" ht="17.25" customHeight="1">
      <c r="A33" s="110" t="s">
        <v>176</v>
      </c>
      <c r="B33" s="104" t="s">
        <v>9</v>
      </c>
      <c r="C33" s="60" t="s">
        <v>26</v>
      </c>
      <c r="D33" s="60" t="s">
        <v>22</v>
      </c>
      <c r="E33" s="60">
        <v>244</v>
      </c>
      <c r="F33" s="60">
        <v>225</v>
      </c>
      <c r="G33" s="60">
        <v>1129</v>
      </c>
      <c r="H33" s="48">
        <f>58466+50000</f>
        <v>108466</v>
      </c>
      <c r="J33" s="122">
        <v>415000</v>
      </c>
    </row>
    <row r="34" spans="1:10" ht="17.25" customHeight="1">
      <c r="A34" s="110" t="s">
        <v>177</v>
      </c>
      <c r="B34" s="53" t="s">
        <v>9</v>
      </c>
      <c r="C34" s="53" t="s">
        <v>26</v>
      </c>
      <c r="D34" s="105" t="s">
        <v>22</v>
      </c>
      <c r="E34" s="106" t="s">
        <v>24</v>
      </c>
      <c r="F34" s="106">
        <v>226</v>
      </c>
      <c r="G34" s="111">
        <v>1104</v>
      </c>
      <c r="H34" s="107">
        <v>30000</v>
      </c>
      <c r="J34" s="122">
        <f>H34+H35+H36+H37+H38</f>
        <v>415000</v>
      </c>
    </row>
    <row r="35" spans="1:10" ht="17.25" customHeight="1">
      <c r="A35" s="110" t="s">
        <v>177</v>
      </c>
      <c r="B35" s="53" t="s">
        <v>9</v>
      </c>
      <c r="C35" s="53" t="s">
        <v>26</v>
      </c>
      <c r="D35" s="105" t="s">
        <v>22</v>
      </c>
      <c r="E35" s="106" t="s">
        <v>24</v>
      </c>
      <c r="F35" s="106">
        <v>226</v>
      </c>
      <c r="G35" s="111">
        <v>1135</v>
      </c>
      <c r="H35" s="107">
        <v>3306</v>
      </c>
      <c r="J35" s="122"/>
    </row>
    <row r="36" spans="1:10" ht="16.5" customHeight="1">
      <c r="A36" s="110" t="s">
        <v>177</v>
      </c>
      <c r="B36" s="53" t="s">
        <v>9</v>
      </c>
      <c r="C36" s="53" t="s">
        <v>26</v>
      </c>
      <c r="D36" s="105" t="s">
        <v>22</v>
      </c>
      <c r="E36" s="106" t="s">
        <v>24</v>
      </c>
      <c r="F36" s="106">
        <v>226</v>
      </c>
      <c r="G36" s="111">
        <v>1137</v>
      </c>
      <c r="H36" s="107">
        <v>65000</v>
      </c>
      <c r="J36" s="123"/>
    </row>
    <row r="37" spans="1:10" ht="16.5" customHeight="1">
      <c r="A37" s="110" t="s">
        <v>177</v>
      </c>
      <c r="B37" s="53" t="s">
        <v>9</v>
      </c>
      <c r="C37" s="53" t="s">
        <v>26</v>
      </c>
      <c r="D37" s="105" t="s">
        <v>22</v>
      </c>
      <c r="E37" s="106" t="s">
        <v>24</v>
      </c>
      <c r="F37" s="106">
        <v>226</v>
      </c>
      <c r="G37" s="111">
        <v>1139</v>
      </c>
      <c r="H37" s="107">
        <v>261694</v>
      </c>
      <c r="J37" s="124"/>
    </row>
    <row r="38" spans="1:10" ht="16.5" customHeight="1">
      <c r="A38" s="110" t="s">
        <v>177</v>
      </c>
      <c r="B38" s="53" t="s">
        <v>9</v>
      </c>
      <c r="C38" s="53" t="s">
        <v>26</v>
      </c>
      <c r="D38" s="105" t="s">
        <v>22</v>
      </c>
      <c r="E38" s="106" t="s">
        <v>24</v>
      </c>
      <c r="F38" s="106">
        <v>226</v>
      </c>
      <c r="G38" s="111">
        <v>1140</v>
      </c>
      <c r="H38" s="107">
        <v>55000</v>
      </c>
      <c r="J38" s="124"/>
    </row>
    <row r="39" spans="1:10" ht="15.75" customHeight="1">
      <c r="A39" s="96" t="s">
        <v>180</v>
      </c>
      <c r="B39" s="108" t="s">
        <v>9</v>
      </c>
      <c r="C39" s="108" t="s">
        <v>26</v>
      </c>
      <c r="D39" s="109" t="s">
        <v>22</v>
      </c>
      <c r="E39" s="106">
        <v>244</v>
      </c>
      <c r="F39" s="106">
        <v>310</v>
      </c>
      <c r="G39" s="111">
        <v>1116</v>
      </c>
      <c r="H39" s="107">
        <v>161887.46</v>
      </c>
      <c r="J39" s="44"/>
    </row>
    <row r="40" spans="1:10" ht="18" customHeight="1">
      <c r="A40" s="45" t="s">
        <v>142</v>
      </c>
      <c r="B40" s="18" t="s">
        <v>9</v>
      </c>
      <c r="C40" s="18" t="s">
        <v>26</v>
      </c>
      <c r="D40" s="100" t="s">
        <v>22</v>
      </c>
      <c r="E40" s="104" t="s">
        <v>143</v>
      </c>
      <c r="F40" s="104" t="s">
        <v>181</v>
      </c>
      <c r="G40" s="112" t="s">
        <v>199</v>
      </c>
      <c r="H40" s="101">
        <v>6100</v>
      </c>
    </row>
    <row r="41" spans="1:10" ht="14.45" customHeight="1">
      <c r="A41" s="36" t="s">
        <v>29</v>
      </c>
      <c r="B41" s="37" t="s">
        <v>9</v>
      </c>
      <c r="C41" s="37" t="s">
        <v>30</v>
      </c>
      <c r="D41" s="49" t="s">
        <v>0</v>
      </c>
      <c r="E41" s="55" t="s">
        <v>0</v>
      </c>
      <c r="F41" s="55"/>
      <c r="G41" s="113"/>
      <c r="H41" s="102">
        <f>H42</f>
        <v>7679085.2400000002</v>
      </c>
    </row>
    <row r="42" spans="1:10" ht="14.45" customHeight="1">
      <c r="A42" s="9" t="s">
        <v>12</v>
      </c>
      <c r="B42" s="7" t="s">
        <v>9</v>
      </c>
      <c r="C42" s="7" t="s">
        <v>30</v>
      </c>
      <c r="D42" s="7" t="s">
        <v>13</v>
      </c>
      <c r="E42" s="103" t="s">
        <v>0</v>
      </c>
      <c r="F42" s="103"/>
      <c r="G42" s="103"/>
      <c r="H42" s="8">
        <f>H43</f>
        <v>7679085.2400000002</v>
      </c>
    </row>
    <row r="43" spans="1:10" ht="14.45" customHeight="1">
      <c r="A43" s="9" t="s">
        <v>31</v>
      </c>
      <c r="B43" s="7" t="s">
        <v>9</v>
      </c>
      <c r="C43" s="7" t="s">
        <v>30</v>
      </c>
      <c r="D43" s="7" t="s">
        <v>32</v>
      </c>
      <c r="E43" s="7" t="s">
        <v>0</v>
      </c>
      <c r="F43" s="7"/>
      <c r="G43" s="7"/>
      <c r="H43" s="8">
        <f>H44</f>
        <v>7679085.2400000002</v>
      </c>
    </row>
    <row r="44" spans="1:10" ht="28.5" customHeight="1">
      <c r="A44" s="9" t="s">
        <v>123</v>
      </c>
      <c r="B44" s="7" t="s">
        <v>9</v>
      </c>
      <c r="C44" s="7" t="s">
        <v>30</v>
      </c>
      <c r="D44" s="7" t="s">
        <v>34</v>
      </c>
      <c r="E44" s="10" t="s">
        <v>0</v>
      </c>
      <c r="F44" s="10"/>
      <c r="G44" s="10"/>
      <c r="H44" s="8">
        <f>H45+H46+H47+H48+H49+H50+H51+H52+H53+H55</f>
        <v>7679085.2400000002</v>
      </c>
    </row>
    <row r="45" spans="1:10" ht="28.9" customHeight="1">
      <c r="A45" s="11" t="s">
        <v>23</v>
      </c>
      <c r="B45" s="12" t="s">
        <v>9</v>
      </c>
      <c r="C45" s="12" t="s">
        <v>30</v>
      </c>
      <c r="D45" s="12" t="s">
        <v>34</v>
      </c>
      <c r="E45" s="12" t="s">
        <v>24</v>
      </c>
      <c r="F45" s="12">
        <v>222</v>
      </c>
      <c r="G45" s="12">
        <v>1125</v>
      </c>
      <c r="H45" s="13">
        <v>793104</v>
      </c>
    </row>
    <row r="46" spans="1:10" ht="13.5" customHeight="1">
      <c r="A46" s="110" t="s">
        <v>176</v>
      </c>
      <c r="B46" s="18" t="s">
        <v>9</v>
      </c>
      <c r="C46" s="18" t="s">
        <v>30</v>
      </c>
      <c r="D46" s="12" t="s">
        <v>34</v>
      </c>
      <c r="E46" s="12">
        <v>244</v>
      </c>
      <c r="F46" s="12">
        <v>225</v>
      </c>
      <c r="G46" s="12">
        <v>1111</v>
      </c>
      <c r="H46" s="13">
        <v>198276</v>
      </c>
    </row>
    <row r="47" spans="1:10" ht="13.5" customHeight="1">
      <c r="A47" s="110" t="s">
        <v>184</v>
      </c>
      <c r="B47" s="18" t="s">
        <v>9</v>
      </c>
      <c r="C47" s="18" t="s">
        <v>30</v>
      </c>
      <c r="D47" s="12" t="s">
        <v>34</v>
      </c>
      <c r="E47" s="12">
        <v>244</v>
      </c>
      <c r="F47" s="12">
        <v>225</v>
      </c>
      <c r="G47" s="12">
        <v>1105</v>
      </c>
      <c r="H47" s="13">
        <f>113537.23+50000</f>
        <v>163537.22999999998</v>
      </c>
    </row>
    <row r="48" spans="1:10" ht="15" customHeight="1">
      <c r="A48" s="110" t="s">
        <v>177</v>
      </c>
      <c r="B48" s="18" t="s">
        <v>9</v>
      </c>
      <c r="C48" s="18" t="s">
        <v>30</v>
      </c>
      <c r="D48" s="12" t="s">
        <v>34</v>
      </c>
      <c r="E48" s="12">
        <v>244</v>
      </c>
      <c r="F48" s="12">
        <v>226</v>
      </c>
      <c r="G48" s="12">
        <v>1134</v>
      </c>
      <c r="H48" s="13">
        <v>1082892</v>
      </c>
      <c r="J48" s="13">
        <v>1282892</v>
      </c>
    </row>
    <row r="49" spans="1:10" ht="15" customHeight="1">
      <c r="A49" s="110" t="s">
        <v>177</v>
      </c>
      <c r="B49" s="18" t="s">
        <v>9</v>
      </c>
      <c r="C49" s="18" t="s">
        <v>30</v>
      </c>
      <c r="D49" s="12" t="s">
        <v>34</v>
      </c>
      <c r="E49" s="12">
        <v>244</v>
      </c>
      <c r="F49" s="12">
        <v>226</v>
      </c>
      <c r="G49" s="12">
        <v>1140</v>
      </c>
      <c r="H49" s="13">
        <f>200000+252008.8</f>
        <v>452008.8</v>
      </c>
    </row>
    <row r="50" spans="1:10" ht="14.25" customHeight="1">
      <c r="A50" s="96" t="s">
        <v>183</v>
      </c>
      <c r="B50" s="18" t="s">
        <v>9</v>
      </c>
      <c r="C50" s="18" t="s">
        <v>30</v>
      </c>
      <c r="D50" s="12" t="s">
        <v>34</v>
      </c>
      <c r="E50" s="12">
        <v>244</v>
      </c>
      <c r="F50" s="12">
        <v>310</v>
      </c>
      <c r="G50" s="12">
        <v>1116</v>
      </c>
      <c r="H50" s="13">
        <v>450000</v>
      </c>
    </row>
    <row r="51" spans="1:10" ht="16.5" customHeight="1">
      <c r="A51" s="110" t="s">
        <v>178</v>
      </c>
      <c r="B51" s="18" t="s">
        <v>9</v>
      </c>
      <c r="C51" s="18" t="s">
        <v>30</v>
      </c>
      <c r="D51" s="12" t="s">
        <v>34</v>
      </c>
      <c r="E51" s="12">
        <v>244</v>
      </c>
      <c r="F51" s="12">
        <v>340</v>
      </c>
      <c r="G51" s="12">
        <v>1121</v>
      </c>
      <c r="H51" s="13">
        <v>796267.21</v>
      </c>
    </row>
    <row r="52" spans="1:10" ht="16.5" customHeight="1">
      <c r="A52" s="11" t="s">
        <v>151</v>
      </c>
      <c r="B52" s="18" t="s">
        <v>9</v>
      </c>
      <c r="C52" s="18" t="s">
        <v>30</v>
      </c>
      <c r="D52" s="47" t="s">
        <v>34</v>
      </c>
      <c r="E52" s="12">
        <v>851</v>
      </c>
      <c r="F52" s="12">
        <v>290</v>
      </c>
      <c r="G52" s="12">
        <v>1143</v>
      </c>
      <c r="H52" s="13">
        <v>8000</v>
      </c>
    </row>
    <row r="53" spans="1:10" ht="14.45" customHeight="1">
      <c r="A53" s="11" t="s">
        <v>151</v>
      </c>
      <c r="B53" s="12" t="s">
        <v>9</v>
      </c>
      <c r="C53" s="12" t="s">
        <v>30</v>
      </c>
      <c r="D53" s="12" t="s">
        <v>34</v>
      </c>
      <c r="E53" s="12">
        <v>852</v>
      </c>
      <c r="F53" s="12">
        <v>290</v>
      </c>
      <c r="G53" s="12">
        <v>1143</v>
      </c>
      <c r="H53" s="13">
        <f>200000+35000</f>
        <v>235000</v>
      </c>
    </row>
    <row r="54" spans="1:10" ht="29.25" customHeight="1">
      <c r="A54" s="9" t="s">
        <v>122</v>
      </c>
      <c r="B54" s="7" t="s">
        <v>9</v>
      </c>
      <c r="C54" s="7" t="s">
        <v>30</v>
      </c>
      <c r="D54" s="7" t="s">
        <v>38</v>
      </c>
      <c r="E54" s="12">
        <v>811</v>
      </c>
      <c r="F54" s="12"/>
      <c r="G54" s="12"/>
      <c r="H54" s="8">
        <f>H55</f>
        <v>3500000</v>
      </c>
      <c r="J54" s="125" t="s">
        <v>201</v>
      </c>
    </row>
    <row r="55" spans="1:10" ht="14.45" customHeight="1">
      <c r="A55" s="92" t="s">
        <v>35</v>
      </c>
      <c r="B55" s="93" t="s">
        <v>9</v>
      </c>
      <c r="C55" s="93" t="s">
        <v>30</v>
      </c>
      <c r="D55" s="93" t="s">
        <v>38</v>
      </c>
      <c r="E55" s="93">
        <v>811</v>
      </c>
      <c r="F55" s="93">
        <v>242</v>
      </c>
      <c r="G55" s="93"/>
      <c r="H55" s="22">
        <v>3500000</v>
      </c>
    </row>
    <row r="56" spans="1:10" s="72" customFormat="1" ht="14.45" customHeight="1">
      <c r="A56" s="94" t="s">
        <v>41</v>
      </c>
      <c r="B56" s="95" t="s">
        <v>11</v>
      </c>
      <c r="C56" s="95" t="s">
        <v>148</v>
      </c>
      <c r="D56" s="57"/>
      <c r="E56" s="57"/>
      <c r="F56" s="57"/>
      <c r="G56" s="57"/>
      <c r="H56" s="58">
        <f>H58+H59+H60+H61</f>
        <v>501100</v>
      </c>
    </row>
    <row r="57" spans="1:10" s="72" customFormat="1" ht="14.45" customHeight="1">
      <c r="A57" s="94" t="s">
        <v>162</v>
      </c>
      <c r="B57" s="95" t="s">
        <v>11</v>
      </c>
      <c r="C57" s="95" t="s">
        <v>21</v>
      </c>
      <c r="D57" s="95" t="s">
        <v>163</v>
      </c>
      <c r="E57" s="57"/>
      <c r="F57" s="57"/>
      <c r="G57" s="57"/>
      <c r="H57" s="58">
        <v>501100</v>
      </c>
    </row>
    <row r="58" spans="1:10" ht="14.45" customHeight="1">
      <c r="A58" s="59" t="s">
        <v>157</v>
      </c>
      <c r="B58" s="86" t="s">
        <v>11</v>
      </c>
      <c r="C58" s="86" t="s">
        <v>21</v>
      </c>
      <c r="D58" s="87" t="s">
        <v>158</v>
      </c>
      <c r="E58" s="87" t="s">
        <v>18</v>
      </c>
      <c r="F58" s="99">
        <v>211</v>
      </c>
      <c r="G58" s="99">
        <v>365</v>
      </c>
      <c r="H58" s="88">
        <v>324000</v>
      </c>
    </row>
    <row r="59" spans="1:10" ht="14.45" customHeight="1">
      <c r="A59" s="89" t="s">
        <v>159</v>
      </c>
      <c r="B59" s="86" t="s">
        <v>11</v>
      </c>
      <c r="C59" s="86" t="s">
        <v>21</v>
      </c>
      <c r="D59" s="87" t="s">
        <v>158</v>
      </c>
      <c r="E59" s="87" t="s">
        <v>27</v>
      </c>
      <c r="F59" s="87">
        <v>212</v>
      </c>
      <c r="G59" s="99">
        <v>365</v>
      </c>
      <c r="H59" s="90">
        <v>49252</v>
      </c>
    </row>
    <row r="60" spans="1:10" ht="14.45" customHeight="1">
      <c r="A60" s="91" t="s">
        <v>160</v>
      </c>
      <c r="B60" s="86" t="s">
        <v>11</v>
      </c>
      <c r="C60" s="86" t="s">
        <v>21</v>
      </c>
      <c r="D60" s="87" t="s">
        <v>158</v>
      </c>
      <c r="E60" s="87" t="s">
        <v>27</v>
      </c>
      <c r="F60" s="87">
        <v>212</v>
      </c>
      <c r="G60" s="99">
        <v>365</v>
      </c>
      <c r="H60" s="90">
        <v>30000</v>
      </c>
    </row>
    <row r="61" spans="1:10" ht="14.45" customHeight="1">
      <c r="A61" s="89" t="s">
        <v>161</v>
      </c>
      <c r="B61" s="86" t="s">
        <v>11</v>
      </c>
      <c r="C61" s="86" t="s">
        <v>21</v>
      </c>
      <c r="D61" s="87" t="s">
        <v>158</v>
      </c>
      <c r="E61" s="87" t="s">
        <v>19</v>
      </c>
      <c r="F61" s="87">
        <v>213</v>
      </c>
      <c r="G61" s="99">
        <v>365</v>
      </c>
      <c r="H61" s="90">
        <f>H58*30.2%</f>
        <v>97848</v>
      </c>
    </row>
    <row r="62" spans="1:10" ht="28.9" customHeight="1">
      <c r="A62" s="6" t="s">
        <v>44</v>
      </c>
      <c r="B62" s="7" t="s">
        <v>21</v>
      </c>
      <c r="C62" s="7" t="s">
        <v>0</v>
      </c>
      <c r="D62" s="7" t="s">
        <v>0</v>
      </c>
      <c r="E62" s="7" t="s">
        <v>0</v>
      </c>
      <c r="F62" s="7"/>
      <c r="G62" s="7"/>
      <c r="H62" s="84">
        <f>H64+H63</f>
        <v>815137</v>
      </c>
    </row>
    <row r="63" spans="1:10" ht="28.9" customHeight="1">
      <c r="A63" s="6" t="s">
        <v>166</v>
      </c>
      <c r="B63" s="97" t="s">
        <v>21</v>
      </c>
      <c r="C63" s="97" t="s">
        <v>26</v>
      </c>
      <c r="D63" s="97" t="s">
        <v>165</v>
      </c>
      <c r="E63" s="7">
        <v>244</v>
      </c>
      <c r="F63" s="7">
        <v>226</v>
      </c>
      <c r="G63" s="7">
        <v>1140</v>
      </c>
      <c r="H63" s="84">
        <v>8373</v>
      </c>
    </row>
    <row r="64" spans="1:10" ht="43.35" customHeight="1">
      <c r="A64" s="9" t="s">
        <v>51</v>
      </c>
      <c r="B64" s="7" t="s">
        <v>21</v>
      </c>
      <c r="C64" s="7" t="s">
        <v>48</v>
      </c>
      <c r="D64" s="7" t="s">
        <v>52</v>
      </c>
      <c r="E64" s="7" t="s">
        <v>0</v>
      </c>
      <c r="F64" s="7"/>
      <c r="G64" s="7">
        <v>1140</v>
      </c>
      <c r="H64" s="8">
        <f>H66+H65</f>
        <v>806764</v>
      </c>
    </row>
    <row r="65" spans="1:16" ht="28.9" customHeight="1">
      <c r="A65" s="11" t="s">
        <v>23</v>
      </c>
      <c r="B65" s="12" t="s">
        <v>21</v>
      </c>
      <c r="C65" s="12" t="s">
        <v>48</v>
      </c>
      <c r="D65" s="12" t="s">
        <v>53</v>
      </c>
      <c r="E65" s="12" t="s">
        <v>24</v>
      </c>
      <c r="F65" s="12">
        <v>226</v>
      </c>
      <c r="G65" s="12">
        <v>1140</v>
      </c>
      <c r="H65" s="13">
        <v>700000</v>
      </c>
    </row>
    <row r="66" spans="1:16" ht="19.5" customHeight="1">
      <c r="A66" s="96" t="s">
        <v>164</v>
      </c>
      <c r="B66" s="18" t="s">
        <v>21</v>
      </c>
      <c r="C66" s="18" t="s">
        <v>48</v>
      </c>
      <c r="D66" s="47" t="s">
        <v>53</v>
      </c>
      <c r="E66" s="12">
        <v>244</v>
      </c>
      <c r="F66" s="12">
        <v>226</v>
      </c>
      <c r="G66" s="47">
        <v>1140</v>
      </c>
      <c r="H66" s="13">
        <v>106764</v>
      </c>
    </row>
    <row r="67" spans="1:16" s="72" customFormat="1" ht="15.75" customHeight="1">
      <c r="A67" s="9" t="s">
        <v>54</v>
      </c>
      <c r="B67" s="97" t="s">
        <v>26</v>
      </c>
      <c r="C67" s="97" t="s">
        <v>148</v>
      </c>
      <c r="D67" s="7"/>
      <c r="E67" s="7"/>
      <c r="F67" s="7"/>
      <c r="G67" s="7"/>
      <c r="H67" s="8">
        <f>H68+H69+H73+H74</f>
        <v>11112755.623600001</v>
      </c>
    </row>
    <row r="68" spans="1:16" ht="15.75" customHeight="1">
      <c r="A68" s="96" t="s">
        <v>168</v>
      </c>
      <c r="B68" s="18" t="s">
        <v>26</v>
      </c>
      <c r="C68" s="18" t="s">
        <v>69</v>
      </c>
      <c r="D68" s="47" t="s">
        <v>167</v>
      </c>
      <c r="E68" s="12">
        <v>244</v>
      </c>
      <c r="F68" s="12">
        <v>226</v>
      </c>
      <c r="G68" s="12">
        <v>1140</v>
      </c>
      <c r="H68" s="13">
        <v>58560</v>
      </c>
      <c r="J68" t="s">
        <v>55</v>
      </c>
      <c r="K68" s="120">
        <v>806</v>
      </c>
      <c r="L68" s="120">
        <v>4</v>
      </c>
      <c r="M68" s="120">
        <v>9</v>
      </c>
      <c r="N68" s="120" t="s">
        <v>57</v>
      </c>
      <c r="O68" s="120"/>
      <c r="P68" s="120">
        <v>150738.04</v>
      </c>
    </row>
    <row r="69" spans="1:16" ht="15.75" customHeight="1">
      <c r="A69" s="9" t="s">
        <v>58</v>
      </c>
      <c r="B69" s="7" t="s">
        <v>26</v>
      </c>
      <c r="C69" s="7" t="s">
        <v>48</v>
      </c>
      <c r="D69" s="7"/>
      <c r="E69" s="7" t="s">
        <v>0</v>
      </c>
      <c r="F69" s="7"/>
      <c r="G69" s="7"/>
      <c r="H69" s="8">
        <f>H70</f>
        <v>10470318</v>
      </c>
      <c r="J69" t="s">
        <v>56</v>
      </c>
      <c r="K69" s="120">
        <v>806</v>
      </c>
      <c r="L69" s="120">
        <v>4</v>
      </c>
      <c r="M69" s="120">
        <v>9</v>
      </c>
      <c r="N69" s="120" t="s">
        <v>57</v>
      </c>
      <c r="O69" s="120"/>
      <c r="P69" s="120">
        <v>150738.04</v>
      </c>
    </row>
    <row r="70" spans="1:16" ht="15.75" customHeight="1">
      <c r="A70" s="9" t="s">
        <v>56</v>
      </c>
      <c r="B70" s="7" t="s">
        <v>26</v>
      </c>
      <c r="C70" s="7" t="s">
        <v>48</v>
      </c>
      <c r="D70" s="61" t="s">
        <v>210</v>
      </c>
      <c r="E70" s="10" t="s">
        <v>0</v>
      </c>
      <c r="F70" s="10"/>
      <c r="G70" s="10"/>
      <c r="H70" s="13">
        <f>H71+H72</f>
        <v>10470318</v>
      </c>
      <c r="J70" t="s">
        <v>58</v>
      </c>
      <c r="K70" s="120">
        <v>806</v>
      </c>
      <c r="L70" s="120">
        <v>4</v>
      </c>
      <c r="M70" s="120">
        <v>9</v>
      </c>
      <c r="N70" s="120" t="s">
        <v>59</v>
      </c>
      <c r="O70" s="120"/>
      <c r="P70" s="120">
        <v>150738.04</v>
      </c>
    </row>
    <row r="71" spans="1:16" ht="15.75" customHeight="1">
      <c r="A71" s="11" t="s">
        <v>23</v>
      </c>
      <c r="B71" s="12" t="s">
        <v>26</v>
      </c>
      <c r="C71" s="12" t="s">
        <v>48</v>
      </c>
      <c r="D71" s="61" t="s">
        <v>211</v>
      </c>
      <c r="E71" s="12" t="s">
        <v>24</v>
      </c>
      <c r="F71" s="12">
        <v>225</v>
      </c>
      <c r="G71" s="12">
        <v>1129</v>
      </c>
      <c r="H71" s="13">
        <v>10306770</v>
      </c>
      <c r="J71" t="s">
        <v>23</v>
      </c>
      <c r="K71" s="120">
        <v>806</v>
      </c>
      <c r="L71" s="120">
        <v>4</v>
      </c>
      <c r="M71" s="120">
        <v>9</v>
      </c>
      <c r="N71" s="120" t="s">
        <v>59</v>
      </c>
      <c r="O71" s="120">
        <v>244</v>
      </c>
      <c r="P71" s="120">
        <v>150738.04</v>
      </c>
    </row>
    <row r="72" spans="1:16" ht="15.75" customHeight="1">
      <c r="A72" s="11" t="s">
        <v>23</v>
      </c>
      <c r="B72" s="18" t="s">
        <v>26</v>
      </c>
      <c r="C72" s="18" t="s">
        <v>48</v>
      </c>
      <c r="D72" s="127" t="s">
        <v>209</v>
      </c>
      <c r="E72" s="12">
        <v>244</v>
      </c>
      <c r="F72" s="12">
        <v>225</v>
      </c>
      <c r="G72" s="12">
        <v>1129</v>
      </c>
      <c r="H72" s="13">
        <v>163548</v>
      </c>
      <c r="K72" s="120"/>
      <c r="L72" s="120"/>
      <c r="M72" s="120"/>
      <c r="N72" s="120"/>
      <c r="O72" s="120"/>
      <c r="P72" s="120"/>
    </row>
    <row r="73" spans="1:16" ht="15.75" customHeight="1">
      <c r="A73" s="72" t="s">
        <v>185</v>
      </c>
      <c r="B73" s="18" t="s">
        <v>26</v>
      </c>
      <c r="C73" s="18" t="s">
        <v>62</v>
      </c>
      <c r="D73" s="47" t="s">
        <v>173</v>
      </c>
      <c r="E73" s="12">
        <v>812</v>
      </c>
      <c r="F73" s="12">
        <v>242</v>
      </c>
      <c r="G73" s="12"/>
      <c r="H73" s="13">
        <v>100000</v>
      </c>
      <c r="K73" s="120"/>
      <c r="L73" s="120"/>
      <c r="M73" s="120"/>
      <c r="N73" s="120"/>
      <c r="O73" s="120"/>
      <c r="P73" s="120"/>
    </row>
    <row r="74" spans="1:16" s="72" customFormat="1" ht="15.75" customHeight="1">
      <c r="A74" s="9" t="s">
        <v>169</v>
      </c>
      <c r="B74" s="97" t="s">
        <v>26</v>
      </c>
      <c r="C74" s="97" t="s">
        <v>62</v>
      </c>
      <c r="D74" s="7" t="s">
        <v>172</v>
      </c>
      <c r="E74" s="7"/>
      <c r="F74" s="7"/>
      <c r="G74" s="7"/>
      <c r="H74" s="8">
        <f>H75+H76</f>
        <v>483877.62359999999</v>
      </c>
    </row>
    <row r="75" spans="1:16" ht="18" customHeight="1">
      <c r="A75" s="98" t="s">
        <v>170</v>
      </c>
      <c r="B75" s="18" t="s">
        <v>26</v>
      </c>
      <c r="C75" s="18" t="s">
        <v>62</v>
      </c>
      <c r="D75" s="47" t="s">
        <v>34</v>
      </c>
      <c r="E75" s="12">
        <v>121</v>
      </c>
      <c r="F75" s="12">
        <v>211</v>
      </c>
      <c r="G75" s="12"/>
      <c r="H75" s="13">
        <v>371641.8</v>
      </c>
    </row>
    <row r="76" spans="1:16" ht="18.75" customHeight="1">
      <c r="A76" s="98" t="s">
        <v>171</v>
      </c>
      <c r="B76" s="18" t="s">
        <v>26</v>
      </c>
      <c r="C76" s="18" t="s">
        <v>62</v>
      </c>
      <c r="D76" s="47" t="s">
        <v>34</v>
      </c>
      <c r="E76" s="12">
        <v>129</v>
      </c>
      <c r="F76" s="12">
        <v>213</v>
      </c>
      <c r="G76" s="12"/>
      <c r="H76" s="13">
        <f>H75*30.2%</f>
        <v>112235.82359999999</v>
      </c>
    </row>
    <row r="77" spans="1:16" ht="14.45" customHeight="1">
      <c r="A77" s="6" t="s">
        <v>68</v>
      </c>
      <c r="B77" s="7" t="s">
        <v>69</v>
      </c>
      <c r="C77" s="7" t="s">
        <v>0</v>
      </c>
      <c r="D77" s="7" t="s">
        <v>0</v>
      </c>
      <c r="E77" s="7" t="s">
        <v>0</v>
      </c>
      <c r="F77" s="7"/>
      <c r="G77" s="7"/>
      <c r="H77" s="8">
        <f>H78</f>
        <v>2474331.89</v>
      </c>
    </row>
    <row r="78" spans="1:16" ht="14.45" customHeight="1">
      <c r="A78" s="6" t="s">
        <v>70</v>
      </c>
      <c r="B78" s="7" t="s">
        <v>69</v>
      </c>
      <c r="C78" s="7" t="s">
        <v>21</v>
      </c>
      <c r="D78" s="7" t="s">
        <v>0</v>
      </c>
      <c r="E78" s="7" t="s">
        <v>0</v>
      </c>
      <c r="F78" s="7"/>
      <c r="G78" s="7"/>
      <c r="H78" s="8">
        <f>H79</f>
        <v>2474331.89</v>
      </c>
    </row>
    <row r="79" spans="1:16" ht="28.9" customHeight="1">
      <c r="A79" s="9" t="s">
        <v>71</v>
      </c>
      <c r="B79" s="7" t="s">
        <v>69</v>
      </c>
      <c r="C79" s="7" t="s">
        <v>21</v>
      </c>
      <c r="D79" s="7" t="s">
        <v>208</v>
      </c>
      <c r="E79" s="7" t="s">
        <v>0</v>
      </c>
      <c r="F79" s="7"/>
      <c r="G79" s="7"/>
      <c r="H79" s="8">
        <f>H80</f>
        <v>2474331.89</v>
      </c>
    </row>
    <row r="80" spans="1:16" ht="28.9" customHeight="1">
      <c r="A80" s="9" t="s">
        <v>73</v>
      </c>
      <c r="B80" s="7" t="s">
        <v>69</v>
      </c>
      <c r="C80" s="7" t="s">
        <v>21</v>
      </c>
      <c r="D80" s="7" t="s">
        <v>208</v>
      </c>
      <c r="E80" s="7" t="s">
        <v>0</v>
      </c>
      <c r="F80" s="7"/>
      <c r="G80" s="7"/>
      <c r="H80" s="8">
        <f>H81+H84+H89</f>
        <v>2474331.89</v>
      </c>
    </row>
    <row r="81" spans="1:8" ht="14.45" customHeight="1">
      <c r="A81" s="9" t="s">
        <v>118</v>
      </c>
      <c r="B81" s="7" t="s">
        <v>69</v>
      </c>
      <c r="C81" s="7" t="s">
        <v>21</v>
      </c>
      <c r="D81" s="61" t="s">
        <v>208</v>
      </c>
      <c r="E81" s="10" t="s">
        <v>0</v>
      </c>
      <c r="F81" s="10"/>
      <c r="G81" s="10"/>
      <c r="H81" s="84">
        <f>H82+H83</f>
        <v>474031.89</v>
      </c>
    </row>
    <row r="82" spans="1:8" ht="28.9" customHeight="1">
      <c r="A82" s="11" t="s">
        <v>23</v>
      </c>
      <c r="B82" s="12" t="s">
        <v>69</v>
      </c>
      <c r="C82" s="12" t="s">
        <v>21</v>
      </c>
      <c r="D82" s="61" t="s">
        <v>208</v>
      </c>
      <c r="E82" s="12" t="s">
        <v>24</v>
      </c>
      <c r="F82" s="12">
        <v>223</v>
      </c>
      <c r="G82" s="12">
        <v>1109</v>
      </c>
      <c r="H82" s="13">
        <v>412031.89</v>
      </c>
    </row>
    <row r="83" spans="1:8" ht="17.25" customHeight="1">
      <c r="A83" s="11" t="s">
        <v>23</v>
      </c>
      <c r="B83" s="18" t="s">
        <v>69</v>
      </c>
      <c r="C83" s="18" t="s">
        <v>21</v>
      </c>
      <c r="D83" s="61" t="s">
        <v>208</v>
      </c>
      <c r="E83" s="12">
        <v>244</v>
      </c>
      <c r="F83" s="12">
        <v>224</v>
      </c>
      <c r="G83" s="12"/>
      <c r="H83" s="13">
        <v>62000</v>
      </c>
    </row>
    <row r="84" spans="1:8" ht="14.45" customHeight="1">
      <c r="A84" s="9" t="s">
        <v>117</v>
      </c>
      <c r="B84" s="7" t="s">
        <v>69</v>
      </c>
      <c r="C84" s="7" t="s">
        <v>21</v>
      </c>
      <c r="D84" s="47" t="s">
        <v>202</v>
      </c>
      <c r="E84" s="10" t="s">
        <v>0</v>
      </c>
      <c r="F84" s="10"/>
      <c r="G84" s="10"/>
      <c r="H84" s="84">
        <f>H85+H87+H88+H86</f>
        <v>700300</v>
      </c>
    </row>
    <row r="85" spans="1:8" ht="28.9" customHeight="1">
      <c r="A85" s="11" t="s">
        <v>23</v>
      </c>
      <c r="B85" s="12" t="s">
        <v>69</v>
      </c>
      <c r="C85" s="12" t="s">
        <v>21</v>
      </c>
      <c r="D85" s="47" t="s">
        <v>202</v>
      </c>
      <c r="E85" s="12" t="s">
        <v>24</v>
      </c>
      <c r="F85" s="12">
        <v>224</v>
      </c>
      <c r="G85" s="12"/>
      <c r="H85" s="13">
        <v>50000</v>
      </c>
    </row>
    <row r="86" spans="1:8" ht="17.25" customHeight="1">
      <c r="A86" s="110" t="s">
        <v>176</v>
      </c>
      <c r="B86" s="18" t="s">
        <v>69</v>
      </c>
      <c r="C86" s="18" t="s">
        <v>21</v>
      </c>
      <c r="D86" s="47" t="s">
        <v>202</v>
      </c>
      <c r="E86" s="12">
        <v>244</v>
      </c>
      <c r="F86" s="12">
        <v>225</v>
      </c>
      <c r="G86" s="12">
        <v>1111</v>
      </c>
      <c r="H86" s="13">
        <f>50000</f>
        <v>50000</v>
      </c>
    </row>
    <row r="87" spans="1:8" ht="28.9" customHeight="1">
      <c r="A87" s="96" t="s">
        <v>186</v>
      </c>
      <c r="B87" s="18" t="s">
        <v>69</v>
      </c>
      <c r="C87" s="18" t="s">
        <v>21</v>
      </c>
      <c r="D87" s="47" t="s">
        <v>202</v>
      </c>
      <c r="E87" s="12">
        <v>244</v>
      </c>
      <c r="F87" s="12">
        <v>226</v>
      </c>
      <c r="G87" s="12">
        <v>1140</v>
      </c>
      <c r="H87" s="13">
        <v>200000</v>
      </c>
    </row>
    <row r="88" spans="1:8" ht="28.9" customHeight="1">
      <c r="A88" s="11" t="s">
        <v>23</v>
      </c>
      <c r="B88" s="18" t="s">
        <v>69</v>
      </c>
      <c r="C88" s="18" t="s">
        <v>21</v>
      </c>
      <c r="D88" s="47" t="s">
        <v>202</v>
      </c>
      <c r="E88" s="12">
        <v>123</v>
      </c>
      <c r="F88" s="12">
        <v>290</v>
      </c>
      <c r="G88" s="12">
        <v>1150</v>
      </c>
      <c r="H88" s="13">
        <v>400300</v>
      </c>
    </row>
    <row r="89" spans="1:8" ht="14.45" customHeight="1">
      <c r="A89" s="9" t="s">
        <v>116</v>
      </c>
      <c r="B89" s="7" t="s">
        <v>69</v>
      </c>
      <c r="C89" s="7" t="s">
        <v>21</v>
      </c>
      <c r="D89" s="61" t="s">
        <v>202</v>
      </c>
      <c r="E89" s="10" t="s">
        <v>0</v>
      </c>
      <c r="F89" s="10"/>
      <c r="G89" s="10"/>
      <c r="H89" s="84">
        <f>H90+H91</f>
        <v>1300000</v>
      </c>
    </row>
    <row r="90" spans="1:8" ht="28.9" customHeight="1">
      <c r="A90" s="11" t="s">
        <v>23</v>
      </c>
      <c r="B90" s="12" t="s">
        <v>69</v>
      </c>
      <c r="C90" s="12" t="s">
        <v>21</v>
      </c>
      <c r="D90" s="61" t="s">
        <v>202</v>
      </c>
      <c r="E90" s="12" t="s">
        <v>24</v>
      </c>
      <c r="F90" s="12">
        <v>225</v>
      </c>
      <c r="G90" s="12">
        <v>1111</v>
      </c>
      <c r="H90" s="13">
        <v>1100000</v>
      </c>
    </row>
    <row r="91" spans="1:8" ht="28.9" customHeight="1">
      <c r="A91" s="11" t="s">
        <v>23</v>
      </c>
      <c r="B91" s="12" t="s">
        <v>69</v>
      </c>
      <c r="C91" s="12" t="s">
        <v>21</v>
      </c>
      <c r="D91" s="61" t="s">
        <v>202</v>
      </c>
      <c r="E91" s="12" t="s">
        <v>24</v>
      </c>
      <c r="F91" s="12">
        <v>226</v>
      </c>
      <c r="G91" s="12">
        <v>1140</v>
      </c>
      <c r="H91" s="13">
        <v>200000</v>
      </c>
    </row>
    <row r="92" spans="1:8" ht="14.45" customHeight="1">
      <c r="A92" s="6" t="s">
        <v>80</v>
      </c>
      <c r="B92" s="7" t="s">
        <v>81</v>
      </c>
      <c r="C92" s="7" t="s">
        <v>0</v>
      </c>
      <c r="D92" s="7" t="s">
        <v>0</v>
      </c>
      <c r="E92" s="7" t="s">
        <v>0</v>
      </c>
      <c r="F92" s="7"/>
      <c r="G92" s="7"/>
      <c r="H92" s="84">
        <f>H93+H94</f>
        <v>900000</v>
      </c>
    </row>
    <row r="93" spans="1:8" ht="14.45" customHeight="1">
      <c r="A93" s="11" t="s">
        <v>23</v>
      </c>
      <c r="B93" s="97" t="s">
        <v>81</v>
      </c>
      <c r="C93" s="97" t="s">
        <v>9</v>
      </c>
      <c r="D93" s="61" t="s">
        <v>203</v>
      </c>
      <c r="E93" s="7">
        <v>244</v>
      </c>
      <c r="F93" s="7">
        <v>226</v>
      </c>
      <c r="G93" s="7"/>
      <c r="H93" s="84">
        <v>300000</v>
      </c>
    </row>
    <row r="94" spans="1:8" ht="14.45" customHeight="1">
      <c r="A94" s="6" t="s">
        <v>82</v>
      </c>
      <c r="B94" s="7" t="s">
        <v>81</v>
      </c>
      <c r="C94" s="7" t="s">
        <v>26</v>
      </c>
      <c r="D94" s="61" t="s">
        <v>203</v>
      </c>
      <c r="E94" s="7" t="s">
        <v>0</v>
      </c>
      <c r="F94" s="7"/>
      <c r="G94" s="7"/>
      <c r="H94" s="8">
        <f>H95</f>
        <v>600000</v>
      </c>
    </row>
    <row r="95" spans="1:8" ht="28.9" customHeight="1">
      <c r="A95" s="9" t="s">
        <v>83</v>
      </c>
      <c r="B95" s="7" t="s">
        <v>81</v>
      </c>
      <c r="C95" s="7" t="s">
        <v>26</v>
      </c>
      <c r="D95" s="61" t="s">
        <v>203</v>
      </c>
      <c r="E95" s="7" t="s">
        <v>0</v>
      </c>
      <c r="F95" s="7"/>
      <c r="G95" s="7"/>
      <c r="H95" s="8">
        <f>H96</f>
        <v>600000</v>
      </c>
    </row>
    <row r="96" spans="1:8" ht="14.45" customHeight="1">
      <c r="A96" s="9" t="s">
        <v>85</v>
      </c>
      <c r="B96" s="7" t="s">
        <v>81</v>
      </c>
      <c r="C96" s="7" t="s">
        <v>26</v>
      </c>
      <c r="D96" s="61" t="s">
        <v>203</v>
      </c>
      <c r="E96" s="7" t="s">
        <v>0</v>
      </c>
      <c r="F96" s="7"/>
      <c r="G96" s="7"/>
      <c r="H96" s="8">
        <f>H97</f>
        <v>600000</v>
      </c>
    </row>
    <row r="97" spans="1:8" ht="28.9" customHeight="1">
      <c r="A97" s="11" t="s">
        <v>23</v>
      </c>
      <c r="B97" s="12" t="s">
        <v>81</v>
      </c>
      <c r="C97" s="12" t="s">
        <v>26</v>
      </c>
      <c r="D97" s="61" t="s">
        <v>203</v>
      </c>
      <c r="E97" s="12" t="s">
        <v>24</v>
      </c>
      <c r="F97" s="12">
        <v>290</v>
      </c>
      <c r="G97" s="12">
        <v>1148</v>
      </c>
      <c r="H97" s="13">
        <v>600000</v>
      </c>
    </row>
    <row r="98" spans="1:8" ht="14.45" customHeight="1">
      <c r="A98" s="79" t="s">
        <v>88</v>
      </c>
      <c r="B98" s="15" t="s">
        <v>89</v>
      </c>
      <c r="C98" s="15" t="s">
        <v>148</v>
      </c>
      <c r="D98" s="15"/>
      <c r="E98" s="16"/>
      <c r="F98" s="16"/>
      <c r="G98" s="16"/>
      <c r="H98" s="76">
        <f>H99+H101</f>
        <v>214397</v>
      </c>
    </row>
    <row r="99" spans="1:8" ht="14.45" customHeight="1">
      <c r="A99" s="77" t="s">
        <v>153</v>
      </c>
      <c r="B99" s="18" t="s">
        <v>89</v>
      </c>
      <c r="C99" s="18" t="s">
        <v>9</v>
      </c>
      <c r="D99" s="18" t="s">
        <v>110</v>
      </c>
      <c r="E99" s="19"/>
      <c r="F99" s="19"/>
      <c r="G99" s="19"/>
      <c r="H99" s="85">
        <f>H100</f>
        <v>41000</v>
      </c>
    </row>
    <row r="100" spans="1:8" ht="14.45" customHeight="1">
      <c r="A100" s="77" t="s">
        <v>154</v>
      </c>
      <c r="B100" s="18" t="s">
        <v>89</v>
      </c>
      <c r="C100" s="18" t="s">
        <v>9</v>
      </c>
      <c r="D100" s="18" t="s">
        <v>204</v>
      </c>
      <c r="E100" s="19" t="s">
        <v>155</v>
      </c>
      <c r="F100" s="19" t="s">
        <v>187</v>
      </c>
      <c r="G100" s="19"/>
      <c r="H100" s="24">
        <v>41000</v>
      </c>
    </row>
    <row r="101" spans="1:8" ht="14.45" customHeight="1">
      <c r="A101" s="36" t="s">
        <v>90</v>
      </c>
      <c r="B101" s="37" t="s">
        <v>89</v>
      </c>
      <c r="C101" s="37" t="s">
        <v>21</v>
      </c>
      <c r="D101" s="37" t="s">
        <v>0</v>
      </c>
      <c r="E101" s="37" t="s">
        <v>0</v>
      </c>
      <c r="F101" s="37"/>
      <c r="G101" s="37"/>
      <c r="H101" s="84">
        <f>H102</f>
        <v>173397</v>
      </c>
    </row>
    <row r="102" spans="1:8" ht="17.25" customHeight="1">
      <c r="A102" s="39" t="s">
        <v>135</v>
      </c>
      <c r="B102" s="37" t="s">
        <v>89</v>
      </c>
      <c r="C102" s="37" t="s">
        <v>21</v>
      </c>
      <c r="D102" s="43" t="s">
        <v>205</v>
      </c>
      <c r="E102" s="37" t="s">
        <v>0</v>
      </c>
      <c r="F102" s="37"/>
      <c r="G102" s="37"/>
      <c r="H102" s="23">
        <f>H103</f>
        <v>173397</v>
      </c>
    </row>
    <row r="103" spans="1:8" ht="18.75" customHeight="1">
      <c r="A103" s="39" t="s">
        <v>91</v>
      </c>
      <c r="B103" s="37" t="s">
        <v>89</v>
      </c>
      <c r="C103" s="37" t="s">
        <v>21</v>
      </c>
      <c r="D103" s="43" t="s">
        <v>205</v>
      </c>
      <c r="E103" s="37" t="s">
        <v>0</v>
      </c>
      <c r="F103" s="37"/>
      <c r="G103" s="37"/>
      <c r="H103" s="40">
        <f>H104</f>
        <v>173397</v>
      </c>
    </row>
    <row r="104" spans="1:8" ht="16.5" customHeight="1">
      <c r="A104" s="36" t="s">
        <v>138</v>
      </c>
      <c r="B104" s="37" t="s">
        <v>89</v>
      </c>
      <c r="C104" s="37" t="s">
        <v>21</v>
      </c>
      <c r="D104" s="43" t="s">
        <v>205</v>
      </c>
      <c r="E104" s="37"/>
      <c r="F104" s="37"/>
      <c r="G104" s="37"/>
      <c r="H104" s="40">
        <f>H105</f>
        <v>173397</v>
      </c>
    </row>
    <row r="105" spans="1:8" ht="14.45" customHeight="1">
      <c r="A105" s="41" t="s">
        <v>92</v>
      </c>
      <c r="B105" s="42" t="s">
        <v>89</v>
      </c>
      <c r="C105" s="42" t="s">
        <v>21</v>
      </c>
      <c r="D105" s="43" t="s">
        <v>205</v>
      </c>
      <c r="E105" s="42" t="s">
        <v>93</v>
      </c>
      <c r="F105" s="42">
        <v>262</v>
      </c>
      <c r="G105" s="42">
        <v>1142</v>
      </c>
      <c r="H105" s="24">
        <v>173397</v>
      </c>
    </row>
    <row r="106" spans="1:8" ht="14.45" customHeight="1">
      <c r="A106" s="36" t="s">
        <v>94</v>
      </c>
      <c r="B106" s="37" t="s">
        <v>95</v>
      </c>
      <c r="C106" s="37" t="s">
        <v>0</v>
      </c>
      <c r="D106" s="37" t="s">
        <v>0</v>
      </c>
      <c r="E106" s="37" t="s">
        <v>0</v>
      </c>
      <c r="F106" s="37"/>
      <c r="G106" s="37"/>
      <c r="H106" s="84">
        <f>H107</f>
        <v>723533.6</v>
      </c>
    </row>
    <row r="107" spans="1:8" ht="16.5" customHeight="1">
      <c r="A107" s="36" t="s">
        <v>96</v>
      </c>
      <c r="B107" s="37" t="s">
        <v>95</v>
      </c>
      <c r="C107" s="37" t="s">
        <v>69</v>
      </c>
      <c r="D107" s="37" t="s">
        <v>0</v>
      </c>
      <c r="E107" s="37" t="s">
        <v>0</v>
      </c>
      <c r="F107" s="37"/>
      <c r="G107" s="37"/>
      <c r="H107" s="23">
        <f>H108</f>
        <v>723533.6</v>
      </c>
    </row>
    <row r="108" spans="1:8" ht="35.25" customHeight="1">
      <c r="A108" s="39" t="s">
        <v>97</v>
      </c>
      <c r="B108" s="37" t="s">
        <v>95</v>
      </c>
      <c r="C108" s="37" t="s">
        <v>69</v>
      </c>
      <c r="D108" s="126" t="s">
        <v>206</v>
      </c>
      <c r="E108" s="37" t="s">
        <v>0</v>
      </c>
      <c r="F108" s="37"/>
      <c r="G108" s="37"/>
      <c r="H108" s="23">
        <f>H109</f>
        <v>723533.6</v>
      </c>
    </row>
    <row r="109" spans="1:8" ht="14.45" customHeight="1">
      <c r="A109" s="39" t="s">
        <v>99</v>
      </c>
      <c r="B109" s="37" t="s">
        <v>95</v>
      </c>
      <c r="C109" s="37" t="s">
        <v>69</v>
      </c>
      <c r="D109" s="126" t="s">
        <v>206</v>
      </c>
      <c r="E109" s="37" t="s">
        <v>0</v>
      </c>
      <c r="F109" s="37"/>
      <c r="G109" s="37"/>
      <c r="H109" s="23">
        <f>H110+H111</f>
        <v>723533.6</v>
      </c>
    </row>
    <row r="110" spans="1:8" ht="32.25" customHeight="1">
      <c r="A110" s="41" t="s">
        <v>23</v>
      </c>
      <c r="B110" s="42" t="s">
        <v>95</v>
      </c>
      <c r="C110" s="42" t="s">
        <v>69</v>
      </c>
      <c r="D110" s="126" t="s">
        <v>206</v>
      </c>
      <c r="E110" s="42" t="s">
        <v>24</v>
      </c>
      <c r="F110" s="42">
        <v>290</v>
      </c>
      <c r="G110" s="42">
        <v>1148</v>
      </c>
      <c r="H110" s="24">
        <v>500000</v>
      </c>
    </row>
    <row r="111" spans="1:8" ht="16.5" customHeight="1">
      <c r="A111" s="41" t="s">
        <v>23</v>
      </c>
      <c r="B111" s="115" t="s">
        <v>95</v>
      </c>
      <c r="C111" s="115" t="s">
        <v>69</v>
      </c>
      <c r="D111" s="126" t="s">
        <v>206</v>
      </c>
      <c r="E111" s="114">
        <v>242</v>
      </c>
      <c r="F111" s="114">
        <v>340</v>
      </c>
      <c r="G111" s="114">
        <v>1120</v>
      </c>
      <c r="H111" s="24">
        <f>300000-76469.5+3.1</f>
        <v>223533.6</v>
      </c>
    </row>
    <row r="112" spans="1:8" ht="24">
      <c r="A112" s="80" t="s">
        <v>145</v>
      </c>
      <c r="B112" s="15" t="s">
        <v>30</v>
      </c>
      <c r="C112" s="15" t="s">
        <v>148</v>
      </c>
      <c r="D112" s="15"/>
      <c r="E112" s="16"/>
      <c r="F112" s="16"/>
      <c r="G112" s="16"/>
      <c r="H112" s="76">
        <f>H113</f>
        <v>40155.949999999997</v>
      </c>
    </row>
    <row r="113" spans="1:8" ht="18" customHeight="1">
      <c r="A113" s="81" t="s">
        <v>146</v>
      </c>
      <c r="B113" s="52" t="s">
        <v>30</v>
      </c>
      <c r="C113" s="52" t="s">
        <v>9</v>
      </c>
      <c r="D113" s="52" t="s">
        <v>147</v>
      </c>
      <c r="E113" s="82" t="s">
        <v>156</v>
      </c>
      <c r="F113" s="82" t="s">
        <v>200</v>
      </c>
      <c r="G113" s="82"/>
      <c r="H113" s="83">
        <v>40155.949999999997</v>
      </c>
    </row>
    <row r="114" spans="1:8" ht="14.45" customHeight="1">
      <c r="A114" s="116" t="s">
        <v>105</v>
      </c>
      <c r="B114" s="117" t="s">
        <v>103</v>
      </c>
      <c r="C114" s="117" t="s">
        <v>21</v>
      </c>
      <c r="D114" s="117" t="s">
        <v>106</v>
      </c>
      <c r="E114" s="117"/>
      <c r="F114" s="117"/>
      <c r="G114" s="117"/>
      <c r="H114" s="118">
        <f>H116</f>
        <v>491361.19</v>
      </c>
    </row>
    <row r="115" spans="1:8" ht="14.45" customHeight="1">
      <c r="A115" s="119" t="s">
        <v>188</v>
      </c>
      <c r="B115" s="104" t="s">
        <v>103</v>
      </c>
      <c r="C115" s="104" t="s">
        <v>21</v>
      </c>
      <c r="D115" s="104" t="s">
        <v>189</v>
      </c>
      <c r="E115" s="104"/>
      <c r="F115" s="104"/>
      <c r="G115" s="104"/>
      <c r="H115" s="90">
        <f>H116</f>
        <v>491361.19</v>
      </c>
    </row>
    <row r="116" spans="1:8" ht="14.45" customHeight="1">
      <c r="A116" s="119" t="s">
        <v>190</v>
      </c>
      <c r="B116" s="104" t="s">
        <v>103</v>
      </c>
      <c r="C116" s="104" t="s">
        <v>21</v>
      </c>
      <c r="D116" s="104" t="s">
        <v>189</v>
      </c>
      <c r="E116" s="104" t="s">
        <v>108</v>
      </c>
      <c r="F116" s="104"/>
      <c r="G116" s="104"/>
      <c r="H116" s="90">
        <f>H117+H118+H119+H120</f>
        <v>491361.19</v>
      </c>
    </row>
    <row r="117" spans="1:8" ht="14.45" customHeight="1">
      <c r="A117" s="119" t="s">
        <v>191</v>
      </c>
      <c r="B117" s="104" t="s">
        <v>103</v>
      </c>
      <c r="C117" s="104" t="s">
        <v>21</v>
      </c>
      <c r="D117" s="104" t="s">
        <v>192</v>
      </c>
      <c r="E117" s="104" t="s">
        <v>108</v>
      </c>
      <c r="F117" s="104"/>
      <c r="G117" s="104"/>
      <c r="H117" s="90">
        <v>132353.20000000001</v>
      </c>
    </row>
    <row r="118" spans="1:8">
      <c r="A118" s="119" t="s">
        <v>193</v>
      </c>
      <c r="B118" s="104" t="s">
        <v>103</v>
      </c>
      <c r="C118" s="104" t="s">
        <v>21</v>
      </c>
      <c r="D118" s="104" t="s">
        <v>192</v>
      </c>
      <c r="E118" s="104" t="s">
        <v>108</v>
      </c>
      <c r="F118" s="104" t="s">
        <v>194</v>
      </c>
      <c r="G118" s="104"/>
      <c r="H118" s="90">
        <v>77876</v>
      </c>
    </row>
    <row r="119" spans="1:8" ht="24">
      <c r="A119" s="119" t="s">
        <v>195</v>
      </c>
      <c r="B119" s="104" t="s">
        <v>103</v>
      </c>
      <c r="C119" s="104" t="s">
        <v>21</v>
      </c>
      <c r="D119" s="104" t="s">
        <v>192</v>
      </c>
      <c r="E119" s="104" t="s">
        <v>108</v>
      </c>
      <c r="F119" s="104" t="s">
        <v>194</v>
      </c>
      <c r="G119" s="104"/>
      <c r="H119" s="90">
        <v>81131.990000000005</v>
      </c>
    </row>
    <row r="120" spans="1:8">
      <c r="A120" s="119" t="s">
        <v>196</v>
      </c>
      <c r="B120" s="104" t="s">
        <v>103</v>
      </c>
      <c r="C120" s="104" t="s">
        <v>21</v>
      </c>
      <c r="D120" s="104" t="s">
        <v>207</v>
      </c>
      <c r="E120" s="104" t="s">
        <v>108</v>
      </c>
      <c r="F120" s="104" t="s">
        <v>194</v>
      </c>
      <c r="G120" s="104"/>
      <c r="H120" s="90">
        <v>200000</v>
      </c>
    </row>
  </sheetData>
  <mergeCells count="2">
    <mergeCell ref="A1:H1"/>
    <mergeCell ref="A2:H2"/>
  </mergeCells>
  <pageMargins left="0.19685039370078741" right="0.11811023622047245" top="0" bottom="0" header="0.31496062992125984" footer="0.31496062992125984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4"/>
  <sheetViews>
    <sheetView topLeftCell="A55" workbookViewId="0">
      <selection activeCell="A71" sqref="A71:E73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7.6640625" customWidth="1"/>
    <col min="5" max="5" width="6.6640625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128" t="s">
        <v>139</v>
      </c>
      <c r="B2" s="129"/>
      <c r="C2" s="129"/>
      <c r="D2" s="129"/>
      <c r="E2" s="129"/>
      <c r="F2" s="129"/>
    </row>
    <row r="3" spans="1:6" ht="40.9" customHeight="1">
      <c r="A3" s="130" t="s">
        <v>140</v>
      </c>
      <c r="B3" s="130"/>
      <c r="C3" s="130"/>
      <c r="D3" s="130"/>
      <c r="E3" s="130"/>
      <c r="F3" s="130"/>
    </row>
    <row r="4" spans="1:6" ht="22.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74" t="s">
        <v>1</v>
      </c>
    </row>
    <row r="5" spans="1:6" ht="71.099999999999994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144</v>
      </c>
    </row>
    <row r="6" spans="1:6" ht="22.7" customHeight="1">
      <c r="A6" s="3" t="s">
        <v>7</v>
      </c>
      <c r="B6" s="4" t="s">
        <v>0</v>
      </c>
      <c r="C6" s="4" t="s">
        <v>0</v>
      </c>
      <c r="D6" s="4" t="s">
        <v>0</v>
      </c>
      <c r="E6" s="4" t="s">
        <v>0</v>
      </c>
      <c r="F6" s="5">
        <f>F7+F49+F56+F65+F79+F93+F98+F105+F110</f>
        <v>20467918.400000002</v>
      </c>
    </row>
    <row r="7" spans="1:6" ht="14.45" customHeight="1">
      <c r="A7" s="6" t="s">
        <v>8</v>
      </c>
      <c r="B7" s="7" t="s">
        <v>9</v>
      </c>
      <c r="C7" s="7" t="s">
        <v>0</v>
      </c>
      <c r="D7" s="7" t="s">
        <v>0</v>
      </c>
      <c r="E7" s="7" t="s">
        <v>0</v>
      </c>
      <c r="F7" s="23">
        <f>F8+F15+F20+F30+F36</f>
        <v>14111486.26</v>
      </c>
    </row>
    <row r="8" spans="1:6" ht="28.9" customHeight="1">
      <c r="A8" s="6" t="s">
        <v>10</v>
      </c>
      <c r="B8" s="7" t="s">
        <v>9</v>
      </c>
      <c r="C8" s="7" t="s">
        <v>11</v>
      </c>
      <c r="D8" s="7" t="s">
        <v>0</v>
      </c>
      <c r="E8" s="7" t="s">
        <v>0</v>
      </c>
      <c r="F8" s="23">
        <f>F9</f>
        <v>1417264.76</v>
      </c>
    </row>
    <row r="9" spans="1:6" ht="14.45" customHeight="1">
      <c r="A9" s="9" t="s">
        <v>12</v>
      </c>
      <c r="B9" s="7" t="s">
        <v>9</v>
      </c>
      <c r="C9" s="7" t="s">
        <v>11</v>
      </c>
      <c r="D9" s="7" t="s">
        <v>13</v>
      </c>
      <c r="E9" s="7" t="s">
        <v>0</v>
      </c>
      <c r="F9" s="23">
        <f>F10</f>
        <v>1417264.76</v>
      </c>
    </row>
    <row r="10" spans="1:6" ht="57.6" customHeight="1">
      <c r="A10" s="9" t="s">
        <v>14</v>
      </c>
      <c r="B10" s="7" t="s">
        <v>9</v>
      </c>
      <c r="C10" s="7" t="s">
        <v>11</v>
      </c>
      <c r="D10" s="7" t="s">
        <v>15</v>
      </c>
      <c r="E10" s="7" t="s">
        <v>0</v>
      </c>
      <c r="F10" s="23">
        <f>F11</f>
        <v>1417264.76</v>
      </c>
    </row>
    <row r="11" spans="1:6" ht="14.45" customHeight="1">
      <c r="A11" s="9" t="s">
        <v>126</v>
      </c>
      <c r="B11" s="7" t="s">
        <v>9</v>
      </c>
      <c r="C11" s="7" t="s">
        <v>11</v>
      </c>
      <c r="D11" s="7" t="s">
        <v>16</v>
      </c>
      <c r="E11" s="10" t="s">
        <v>0</v>
      </c>
      <c r="F11" s="23">
        <f>F12+F14</f>
        <v>1417264.76</v>
      </c>
    </row>
    <row r="12" spans="1:6" ht="57.6" customHeight="1">
      <c r="A12" s="11" t="s">
        <v>17</v>
      </c>
      <c r="B12" s="12" t="s">
        <v>9</v>
      </c>
      <c r="C12" s="12" t="s">
        <v>11</v>
      </c>
      <c r="D12" s="12" t="s">
        <v>16</v>
      </c>
      <c r="E12" s="12" t="s">
        <v>18</v>
      </c>
      <c r="F12" s="24">
        <v>1088529</v>
      </c>
    </row>
    <row r="13" spans="1:6" ht="18.75" customHeight="1">
      <c r="A13" s="10" t="s">
        <v>141</v>
      </c>
      <c r="B13" s="18" t="s">
        <v>9</v>
      </c>
      <c r="C13" s="18" t="s">
        <v>11</v>
      </c>
      <c r="D13" s="18" t="s">
        <v>16</v>
      </c>
      <c r="E13" s="18" t="s">
        <v>27</v>
      </c>
      <c r="F13" s="24">
        <v>200000</v>
      </c>
    </row>
    <row r="14" spans="1:6" ht="57.6" customHeight="1">
      <c r="A14" s="11" t="s">
        <v>17</v>
      </c>
      <c r="B14" s="12" t="s">
        <v>9</v>
      </c>
      <c r="C14" s="12" t="s">
        <v>11</v>
      </c>
      <c r="D14" s="12" t="s">
        <v>16</v>
      </c>
      <c r="E14" s="12" t="s">
        <v>19</v>
      </c>
      <c r="F14" s="24">
        <v>328735.76</v>
      </c>
    </row>
    <row r="15" spans="1:6" ht="43.35" customHeight="1">
      <c r="A15" s="6" t="s">
        <v>20</v>
      </c>
      <c r="B15" s="7" t="s">
        <v>9</v>
      </c>
      <c r="C15" s="7" t="s">
        <v>21</v>
      </c>
      <c r="D15" s="7" t="s">
        <v>0</v>
      </c>
      <c r="E15" s="7" t="s">
        <v>0</v>
      </c>
      <c r="F15" s="23">
        <f>F16</f>
        <v>200000</v>
      </c>
    </row>
    <row r="16" spans="1:6" ht="14.45" customHeight="1">
      <c r="A16" s="9" t="s">
        <v>12</v>
      </c>
      <c r="B16" s="7" t="s">
        <v>9</v>
      </c>
      <c r="C16" s="7" t="s">
        <v>21</v>
      </c>
      <c r="D16" s="7" t="s">
        <v>13</v>
      </c>
      <c r="E16" s="7" t="s">
        <v>0</v>
      </c>
      <c r="F16" s="8">
        <f>F17</f>
        <v>200000</v>
      </c>
    </row>
    <row r="17" spans="1:6" ht="57.6" customHeight="1">
      <c r="A17" s="9" t="s">
        <v>14</v>
      </c>
      <c r="B17" s="7" t="s">
        <v>9</v>
      </c>
      <c r="C17" s="7" t="s">
        <v>21</v>
      </c>
      <c r="D17" s="7" t="s">
        <v>15</v>
      </c>
      <c r="E17" s="7" t="s">
        <v>0</v>
      </c>
      <c r="F17" s="8">
        <f>F18</f>
        <v>200000</v>
      </c>
    </row>
    <row r="18" spans="1:6" ht="14.45" customHeight="1">
      <c r="A18" s="9" t="s">
        <v>125</v>
      </c>
      <c r="B18" s="7" t="s">
        <v>9</v>
      </c>
      <c r="C18" s="7" t="s">
        <v>21</v>
      </c>
      <c r="D18" s="7" t="s">
        <v>22</v>
      </c>
      <c r="E18" s="10" t="s">
        <v>0</v>
      </c>
      <c r="F18" s="8">
        <f>F19</f>
        <v>200000</v>
      </c>
    </row>
    <row r="19" spans="1:6" ht="28.9" customHeight="1">
      <c r="A19" s="11" t="s">
        <v>23</v>
      </c>
      <c r="B19" s="12" t="s">
        <v>9</v>
      </c>
      <c r="C19" s="12" t="s">
        <v>21</v>
      </c>
      <c r="D19" s="12" t="s">
        <v>22</v>
      </c>
      <c r="E19" s="12" t="s">
        <v>24</v>
      </c>
      <c r="F19" s="13">
        <v>200000</v>
      </c>
    </row>
    <row r="20" spans="1:6" ht="57.6" customHeight="1">
      <c r="A20" s="6" t="s">
        <v>25</v>
      </c>
      <c r="B20" s="7" t="s">
        <v>9</v>
      </c>
      <c r="C20" s="7" t="s">
        <v>26</v>
      </c>
      <c r="D20" s="7" t="s">
        <v>0</v>
      </c>
      <c r="E20" s="7" t="s">
        <v>0</v>
      </c>
      <c r="F20" s="23">
        <f>F21</f>
        <v>7499488.4299999997</v>
      </c>
    </row>
    <row r="21" spans="1:6" ht="14.45" customHeight="1">
      <c r="A21" s="9" t="s">
        <v>12</v>
      </c>
      <c r="B21" s="7" t="s">
        <v>9</v>
      </c>
      <c r="C21" s="7" t="s">
        <v>26</v>
      </c>
      <c r="D21" s="7" t="s">
        <v>13</v>
      </c>
      <c r="E21" s="7" t="s">
        <v>0</v>
      </c>
      <c r="F21" s="8">
        <f>F22</f>
        <v>7499488.4299999997</v>
      </c>
    </row>
    <row r="22" spans="1:6" ht="57.6" customHeight="1">
      <c r="A22" s="9" t="s">
        <v>14</v>
      </c>
      <c r="B22" s="7" t="s">
        <v>9</v>
      </c>
      <c r="C22" s="7" t="s">
        <v>26</v>
      </c>
      <c r="D22" s="7" t="s">
        <v>15</v>
      </c>
      <c r="E22" s="7" t="s">
        <v>0</v>
      </c>
      <c r="F22" s="8">
        <f>F23</f>
        <v>7499488.4299999997</v>
      </c>
    </row>
    <row r="23" spans="1:6" ht="14.45" customHeight="1">
      <c r="A23" s="9" t="s">
        <v>125</v>
      </c>
      <c r="B23" s="7" t="s">
        <v>9</v>
      </c>
      <c r="C23" s="7" t="s">
        <v>26</v>
      </c>
      <c r="D23" s="7" t="s">
        <v>22</v>
      </c>
      <c r="E23" s="10" t="s">
        <v>0</v>
      </c>
      <c r="F23" s="8">
        <f>F24+F25+F26+F27+F28+F29</f>
        <v>7499488.4299999997</v>
      </c>
    </row>
    <row r="24" spans="1:6" ht="57.6" customHeight="1">
      <c r="A24" s="11" t="s">
        <v>17</v>
      </c>
      <c r="B24" s="12" t="s">
        <v>9</v>
      </c>
      <c r="C24" s="12" t="s">
        <v>26</v>
      </c>
      <c r="D24" s="12" t="s">
        <v>22</v>
      </c>
      <c r="E24" s="12" t="s">
        <v>18</v>
      </c>
      <c r="F24" s="13">
        <v>3483401.25</v>
      </c>
    </row>
    <row r="25" spans="1:6" ht="57.6" customHeight="1">
      <c r="A25" s="11" t="s">
        <v>17</v>
      </c>
      <c r="B25" s="12" t="s">
        <v>9</v>
      </c>
      <c r="C25" s="12" t="s">
        <v>26</v>
      </c>
      <c r="D25" s="12" t="s">
        <v>22</v>
      </c>
      <c r="E25" s="12" t="s">
        <v>27</v>
      </c>
      <c r="F25" s="13">
        <v>998000</v>
      </c>
    </row>
    <row r="26" spans="1:6" ht="57.6" customHeight="1">
      <c r="A26" s="11" t="s">
        <v>17</v>
      </c>
      <c r="B26" s="12" t="s">
        <v>9</v>
      </c>
      <c r="C26" s="12" t="s">
        <v>26</v>
      </c>
      <c r="D26" s="12" t="s">
        <v>22</v>
      </c>
      <c r="E26" s="12" t="s">
        <v>19</v>
      </c>
      <c r="F26" s="13">
        <v>1051987.18</v>
      </c>
    </row>
    <row r="27" spans="1:6" ht="28.9" customHeight="1">
      <c r="A27" s="11" t="s">
        <v>23</v>
      </c>
      <c r="B27" s="12" t="s">
        <v>9</v>
      </c>
      <c r="C27" s="12" t="s">
        <v>26</v>
      </c>
      <c r="D27" s="12" t="s">
        <v>22</v>
      </c>
      <c r="E27" s="12" t="s">
        <v>28</v>
      </c>
      <c r="F27" s="13">
        <v>950000</v>
      </c>
    </row>
    <row r="28" spans="1:6" ht="28.9" customHeight="1">
      <c r="A28" s="11" t="s">
        <v>23</v>
      </c>
      <c r="B28" s="12" t="s">
        <v>9</v>
      </c>
      <c r="C28" s="12" t="s">
        <v>26</v>
      </c>
      <c r="D28" s="12" t="s">
        <v>22</v>
      </c>
      <c r="E28" s="12" t="s">
        <v>24</v>
      </c>
      <c r="F28" s="22">
        <v>1010000</v>
      </c>
    </row>
    <row r="29" spans="1:6" ht="18" customHeight="1">
      <c r="A29" s="45" t="s">
        <v>142</v>
      </c>
      <c r="B29" s="18" t="s">
        <v>9</v>
      </c>
      <c r="C29" s="18" t="s">
        <v>26</v>
      </c>
      <c r="D29" s="46" t="s">
        <v>22</v>
      </c>
      <c r="E29" s="18" t="s">
        <v>143</v>
      </c>
      <c r="F29" s="44">
        <v>6100</v>
      </c>
    </row>
    <row r="30" spans="1:6" ht="28.9" customHeight="1">
      <c r="A30" s="25" t="s">
        <v>127</v>
      </c>
      <c r="B30" s="26" t="s">
        <v>9</v>
      </c>
      <c r="C30" s="27" t="s">
        <v>128</v>
      </c>
      <c r="D30" s="26" t="s">
        <v>0</v>
      </c>
      <c r="E30" s="28" t="s">
        <v>0</v>
      </c>
      <c r="F30" s="29">
        <f>F31</f>
        <v>500000</v>
      </c>
    </row>
    <row r="31" spans="1:6" ht="28.9" customHeight="1">
      <c r="A31" s="30" t="s">
        <v>129</v>
      </c>
      <c r="B31" s="26" t="s">
        <v>9</v>
      </c>
      <c r="C31" s="27" t="s">
        <v>128</v>
      </c>
      <c r="D31" s="26" t="s">
        <v>130</v>
      </c>
      <c r="E31" s="28" t="s">
        <v>0</v>
      </c>
      <c r="F31" s="29">
        <f>F32+F34</f>
        <v>500000</v>
      </c>
    </row>
    <row r="32" spans="1:6" ht="28.9" customHeight="1">
      <c r="A32" s="30" t="s">
        <v>131</v>
      </c>
      <c r="B32" s="26" t="s">
        <v>9</v>
      </c>
      <c r="C32" s="27" t="s">
        <v>128</v>
      </c>
      <c r="D32" s="26" t="s">
        <v>132</v>
      </c>
      <c r="E32" s="28" t="s">
        <v>0</v>
      </c>
      <c r="F32" s="29">
        <f>F33</f>
        <v>300000</v>
      </c>
    </row>
    <row r="33" spans="1:6" ht="28.9" customHeight="1">
      <c r="A33" s="31" t="s">
        <v>111</v>
      </c>
      <c r="B33" s="32" t="s">
        <v>9</v>
      </c>
      <c r="C33" s="33" t="s">
        <v>128</v>
      </c>
      <c r="D33" s="32" t="s">
        <v>132</v>
      </c>
      <c r="E33" s="34" t="s">
        <v>24</v>
      </c>
      <c r="F33" s="35">
        <v>300000</v>
      </c>
    </row>
    <row r="34" spans="1:6" ht="28.9" customHeight="1">
      <c r="A34" s="30" t="s">
        <v>133</v>
      </c>
      <c r="B34" s="26" t="s">
        <v>9</v>
      </c>
      <c r="C34" s="27" t="s">
        <v>128</v>
      </c>
      <c r="D34" s="26" t="s">
        <v>134</v>
      </c>
      <c r="E34" s="28" t="s">
        <v>0</v>
      </c>
      <c r="F34" s="29">
        <f>F35</f>
        <v>200000</v>
      </c>
    </row>
    <row r="35" spans="1:6" ht="28.9" customHeight="1">
      <c r="A35" s="31" t="s">
        <v>111</v>
      </c>
      <c r="B35" s="32" t="s">
        <v>9</v>
      </c>
      <c r="C35" s="33" t="s">
        <v>128</v>
      </c>
      <c r="D35" s="32" t="s">
        <v>134</v>
      </c>
      <c r="E35" s="34" t="s">
        <v>24</v>
      </c>
      <c r="F35" s="35">
        <v>200000</v>
      </c>
    </row>
    <row r="36" spans="1:6" ht="14.45" customHeight="1">
      <c r="A36" s="36" t="s">
        <v>29</v>
      </c>
      <c r="B36" s="37" t="s">
        <v>9</v>
      </c>
      <c r="C36" s="37" t="s">
        <v>30</v>
      </c>
      <c r="D36" s="37" t="s">
        <v>0</v>
      </c>
      <c r="E36" s="37" t="s">
        <v>0</v>
      </c>
      <c r="F36" s="38">
        <f>F37</f>
        <v>4494733.07</v>
      </c>
    </row>
    <row r="37" spans="1:6" ht="14.45" customHeight="1">
      <c r="A37" s="9" t="s">
        <v>12</v>
      </c>
      <c r="B37" s="7" t="s">
        <v>9</v>
      </c>
      <c r="C37" s="7" t="s">
        <v>30</v>
      </c>
      <c r="D37" s="7" t="s">
        <v>13</v>
      </c>
      <c r="E37" s="7" t="s">
        <v>0</v>
      </c>
      <c r="F37" s="8">
        <f>F38</f>
        <v>4494733.07</v>
      </c>
    </row>
    <row r="38" spans="1:6" ht="14.45" customHeight="1">
      <c r="A38" s="9" t="s">
        <v>31</v>
      </c>
      <c r="B38" s="7" t="s">
        <v>9</v>
      </c>
      <c r="C38" s="7" t="s">
        <v>30</v>
      </c>
      <c r="D38" s="7" t="s">
        <v>32</v>
      </c>
      <c r="E38" s="7" t="s">
        <v>0</v>
      </c>
      <c r="F38" s="8">
        <f>F39+F41+F45+F47</f>
        <v>4494733.07</v>
      </c>
    </row>
    <row r="39" spans="1:6" ht="14.45" customHeight="1">
      <c r="A39" s="9" t="s">
        <v>124</v>
      </c>
      <c r="B39" s="7" t="s">
        <v>9</v>
      </c>
      <c r="C39" s="7" t="s">
        <v>30</v>
      </c>
      <c r="D39" s="7" t="s">
        <v>33</v>
      </c>
      <c r="E39" s="10" t="s">
        <v>0</v>
      </c>
      <c r="F39" s="8">
        <f>F40</f>
        <v>50000</v>
      </c>
    </row>
    <row r="40" spans="1:6" ht="28.9" customHeight="1">
      <c r="A40" s="11" t="s">
        <v>23</v>
      </c>
      <c r="B40" s="12" t="s">
        <v>9</v>
      </c>
      <c r="C40" s="12" t="s">
        <v>30</v>
      </c>
      <c r="D40" s="12" t="s">
        <v>33</v>
      </c>
      <c r="E40" s="12" t="s">
        <v>24</v>
      </c>
      <c r="F40" s="13">
        <v>50000</v>
      </c>
    </row>
    <row r="41" spans="1:6" ht="28.5" customHeight="1">
      <c r="A41" s="9" t="s">
        <v>123</v>
      </c>
      <c r="B41" s="7" t="s">
        <v>9</v>
      </c>
      <c r="C41" s="7" t="s">
        <v>30</v>
      </c>
      <c r="D41" s="7" t="s">
        <v>34</v>
      </c>
      <c r="E41" s="10" t="s">
        <v>0</v>
      </c>
      <c r="F41" s="8">
        <f>F42+F43+F44</f>
        <v>3900500</v>
      </c>
    </row>
    <row r="42" spans="1:6" ht="28.9" customHeight="1">
      <c r="A42" s="11" t="s">
        <v>23</v>
      </c>
      <c r="B42" s="12" t="s">
        <v>9</v>
      </c>
      <c r="C42" s="12" t="s">
        <v>30</v>
      </c>
      <c r="D42" s="12" t="s">
        <v>34</v>
      </c>
      <c r="E42" s="12" t="s">
        <v>24</v>
      </c>
      <c r="F42" s="13">
        <f>2660500+170000+1000000</f>
        <v>3830500</v>
      </c>
    </row>
    <row r="43" spans="1:6" ht="14.45" customHeight="1">
      <c r="A43" s="11" t="s">
        <v>35</v>
      </c>
      <c r="B43" s="12" t="s">
        <v>9</v>
      </c>
      <c r="C43" s="12" t="s">
        <v>30</v>
      </c>
      <c r="D43" s="12" t="s">
        <v>34</v>
      </c>
      <c r="E43" s="12" t="s">
        <v>36</v>
      </c>
      <c r="F43" s="13">
        <v>30000</v>
      </c>
    </row>
    <row r="44" spans="1:6" ht="14.45" customHeight="1">
      <c r="A44" s="11" t="s">
        <v>35</v>
      </c>
      <c r="B44" s="12" t="s">
        <v>9</v>
      </c>
      <c r="C44" s="12" t="s">
        <v>30</v>
      </c>
      <c r="D44" s="12" t="s">
        <v>34</v>
      </c>
      <c r="E44" s="12" t="s">
        <v>37</v>
      </c>
      <c r="F44" s="13">
        <v>40000</v>
      </c>
    </row>
    <row r="45" spans="1:6" ht="29.25" customHeight="1">
      <c r="A45" s="9" t="s">
        <v>122</v>
      </c>
      <c r="B45" s="7" t="s">
        <v>9</v>
      </c>
      <c r="C45" s="7" t="s">
        <v>30</v>
      </c>
      <c r="D45" s="7" t="s">
        <v>38</v>
      </c>
      <c r="E45" s="10" t="s">
        <v>0</v>
      </c>
      <c r="F45" s="8">
        <f>F46</f>
        <v>444233.06999999995</v>
      </c>
    </row>
    <row r="46" spans="1:6" ht="14.45" customHeight="1">
      <c r="A46" s="11" t="s">
        <v>35</v>
      </c>
      <c r="B46" s="12" t="s">
        <v>9</v>
      </c>
      <c r="C46" s="12" t="s">
        <v>30</v>
      </c>
      <c r="D46" s="12" t="s">
        <v>38</v>
      </c>
      <c r="E46" s="12" t="s">
        <v>39</v>
      </c>
      <c r="F46" s="13">
        <f>1200000-35196.06-170000-50570.87-500000</f>
        <v>444233.06999999995</v>
      </c>
    </row>
    <row r="47" spans="1:6" ht="14.45" customHeight="1">
      <c r="A47" s="9" t="s">
        <v>121</v>
      </c>
      <c r="B47" s="7" t="s">
        <v>9</v>
      </c>
      <c r="C47" s="7" t="s">
        <v>30</v>
      </c>
      <c r="D47" s="7" t="s">
        <v>40</v>
      </c>
      <c r="E47" s="10" t="s">
        <v>0</v>
      </c>
      <c r="F47" s="8">
        <f>F48</f>
        <v>100000</v>
      </c>
    </row>
    <row r="48" spans="1:6" ht="28.9" customHeight="1">
      <c r="A48" s="11" t="s">
        <v>23</v>
      </c>
      <c r="B48" s="12" t="s">
        <v>9</v>
      </c>
      <c r="C48" s="12" t="s">
        <v>30</v>
      </c>
      <c r="D48" s="12" t="s">
        <v>40</v>
      </c>
      <c r="E48" s="12" t="s">
        <v>24</v>
      </c>
      <c r="F48" s="13">
        <v>100000</v>
      </c>
    </row>
    <row r="49" spans="1:6" ht="14.45" customHeight="1">
      <c r="A49" s="6" t="s">
        <v>41</v>
      </c>
      <c r="B49" s="7" t="s">
        <v>11</v>
      </c>
      <c r="C49" s="7" t="s">
        <v>0</v>
      </c>
      <c r="D49" s="7" t="s">
        <v>0</v>
      </c>
      <c r="E49" s="7" t="s">
        <v>0</v>
      </c>
      <c r="F49" s="8">
        <f>F50</f>
        <v>489700</v>
      </c>
    </row>
    <row r="50" spans="1:6" ht="14.45" customHeight="1">
      <c r="A50" s="6" t="s">
        <v>42</v>
      </c>
      <c r="B50" s="7" t="s">
        <v>11</v>
      </c>
      <c r="C50" s="7" t="s">
        <v>21</v>
      </c>
      <c r="D50" s="7" t="s">
        <v>0</v>
      </c>
      <c r="E50" s="7" t="s">
        <v>0</v>
      </c>
      <c r="F50" s="8">
        <f>F51</f>
        <v>489700</v>
      </c>
    </row>
    <row r="51" spans="1:6" ht="14.45" customHeight="1">
      <c r="A51" s="9" t="s">
        <v>12</v>
      </c>
      <c r="B51" s="7" t="s">
        <v>11</v>
      </c>
      <c r="C51" s="7" t="s">
        <v>21</v>
      </c>
      <c r="D51" s="7" t="s">
        <v>13</v>
      </c>
      <c r="E51" s="7" t="s">
        <v>0</v>
      </c>
      <c r="F51" s="8">
        <f>F52</f>
        <v>489700</v>
      </c>
    </row>
    <row r="52" spans="1:6" ht="14.45" customHeight="1">
      <c r="A52" s="9" t="s">
        <v>31</v>
      </c>
      <c r="B52" s="7" t="s">
        <v>11</v>
      </c>
      <c r="C52" s="7" t="s">
        <v>21</v>
      </c>
      <c r="D52" s="7" t="s">
        <v>32</v>
      </c>
      <c r="E52" s="7" t="s">
        <v>0</v>
      </c>
      <c r="F52" s="8">
        <f>F53</f>
        <v>489700</v>
      </c>
    </row>
    <row r="53" spans="1:6" ht="44.25" customHeight="1">
      <c r="A53" s="9" t="s">
        <v>120</v>
      </c>
      <c r="B53" s="7" t="s">
        <v>11</v>
      </c>
      <c r="C53" s="7" t="s">
        <v>21</v>
      </c>
      <c r="D53" s="7" t="s">
        <v>43</v>
      </c>
      <c r="E53" s="10" t="s">
        <v>0</v>
      </c>
      <c r="F53" s="8">
        <f>F54+F55</f>
        <v>489700</v>
      </c>
    </row>
    <row r="54" spans="1:6" ht="57.6" customHeight="1">
      <c r="A54" s="11" t="s">
        <v>17</v>
      </c>
      <c r="B54" s="12" t="s">
        <v>11</v>
      </c>
      <c r="C54" s="12" t="s">
        <v>21</v>
      </c>
      <c r="D54" s="12" t="s">
        <v>43</v>
      </c>
      <c r="E54" s="12" t="s">
        <v>18</v>
      </c>
      <c r="F54" s="13">
        <v>376114</v>
      </c>
    </row>
    <row r="55" spans="1:6" ht="57.6" customHeight="1">
      <c r="A55" s="11" t="s">
        <v>17</v>
      </c>
      <c r="B55" s="12" t="s">
        <v>11</v>
      </c>
      <c r="C55" s="12" t="s">
        <v>21</v>
      </c>
      <c r="D55" s="12" t="s">
        <v>43</v>
      </c>
      <c r="E55" s="12" t="s">
        <v>19</v>
      </c>
      <c r="F55" s="13">
        <v>113586</v>
      </c>
    </row>
    <row r="56" spans="1:6" ht="28.9" customHeight="1">
      <c r="A56" s="6" t="s">
        <v>44</v>
      </c>
      <c r="B56" s="7" t="s">
        <v>21</v>
      </c>
      <c r="C56" s="7" t="s">
        <v>0</v>
      </c>
      <c r="D56" s="7" t="s">
        <v>0</v>
      </c>
      <c r="E56" s="7" t="s">
        <v>0</v>
      </c>
      <c r="F56" s="8">
        <f>F57+F61</f>
        <v>715859</v>
      </c>
    </row>
    <row r="57" spans="1:6" ht="14.45" customHeight="1">
      <c r="A57" s="6" t="s">
        <v>45</v>
      </c>
      <c r="B57" s="7" t="s">
        <v>21</v>
      </c>
      <c r="C57" s="7" t="s">
        <v>26</v>
      </c>
      <c r="D57" s="7" t="s">
        <v>0</v>
      </c>
      <c r="E57" s="7" t="s">
        <v>0</v>
      </c>
      <c r="F57" s="8">
        <f>F58</f>
        <v>15859</v>
      </c>
    </row>
    <row r="58" spans="1:6" ht="14.45" customHeight="1">
      <c r="A58" s="9" t="s">
        <v>12</v>
      </c>
      <c r="B58" s="7" t="s">
        <v>21</v>
      </c>
      <c r="C58" s="7" t="s">
        <v>26</v>
      </c>
      <c r="D58" s="7" t="s">
        <v>13</v>
      </c>
      <c r="E58" s="7" t="s">
        <v>0</v>
      </c>
      <c r="F58" s="8">
        <f>F59</f>
        <v>15859</v>
      </c>
    </row>
    <row r="59" spans="1:6" ht="14.45" customHeight="1">
      <c r="A59" s="9" t="s">
        <v>31</v>
      </c>
      <c r="B59" s="7" t="s">
        <v>21</v>
      </c>
      <c r="C59" s="7" t="s">
        <v>26</v>
      </c>
      <c r="D59" s="7" t="s">
        <v>32</v>
      </c>
      <c r="E59" s="7" t="s">
        <v>0</v>
      </c>
      <c r="F59" s="8">
        <f>F60</f>
        <v>15859</v>
      </c>
    </row>
    <row r="60" spans="1:6" ht="28.9" customHeight="1">
      <c r="A60" s="11" t="s">
        <v>23</v>
      </c>
      <c r="B60" s="12" t="s">
        <v>21</v>
      </c>
      <c r="C60" s="12" t="s">
        <v>26</v>
      </c>
      <c r="D60" s="12" t="s">
        <v>46</v>
      </c>
      <c r="E60" s="12" t="s">
        <v>24</v>
      </c>
      <c r="F60" s="13">
        <v>15859</v>
      </c>
    </row>
    <row r="61" spans="1:6" ht="43.35" customHeight="1">
      <c r="A61" s="6" t="s">
        <v>47</v>
      </c>
      <c r="B61" s="7" t="s">
        <v>21</v>
      </c>
      <c r="C61" s="7" t="s">
        <v>48</v>
      </c>
      <c r="D61" s="7" t="s">
        <v>0</v>
      </c>
      <c r="E61" s="7" t="s">
        <v>0</v>
      </c>
      <c r="F61" s="8">
        <f>F62</f>
        <v>700000</v>
      </c>
    </row>
    <row r="62" spans="1:6" ht="28.9" customHeight="1">
      <c r="A62" s="9" t="s">
        <v>49</v>
      </c>
      <c r="B62" s="7" t="s">
        <v>21</v>
      </c>
      <c r="C62" s="7" t="s">
        <v>48</v>
      </c>
      <c r="D62" s="7" t="s">
        <v>50</v>
      </c>
      <c r="E62" s="7" t="s">
        <v>0</v>
      </c>
      <c r="F62" s="8">
        <f>F63</f>
        <v>700000</v>
      </c>
    </row>
    <row r="63" spans="1:6" ht="43.35" customHeight="1">
      <c r="A63" s="9" t="s">
        <v>51</v>
      </c>
      <c r="B63" s="7" t="s">
        <v>21</v>
      </c>
      <c r="C63" s="7" t="s">
        <v>48</v>
      </c>
      <c r="D63" s="7" t="s">
        <v>52</v>
      </c>
      <c r="E63" s="7" t="s">
        <v>0</v>
      </c>
      <c r="F63" s="8">
        <f>F64</f>
        <v>700000</v>
      </c>
    </row>
    <row r="64" spans="1:6" ht="28.9" customHeight="1">
      <c r="A64" s="11" t="s">
        <v>23</v>
      </c>
      <c r="B64" s="12" t="s">
        <v>21</v>
      </c>
      <c r="C64" s="12" t="s">
        <v>48</v>
      </c>
      <c r="D64" s="12" t="s">
        <v>53</v>
      </c>
      <c r="E64" s="12" t="s">
        <v>24</v>
      </c>
      <c r="F64" s="13">
        <v>700000</v>
      </c>
    </row>
    <row r="65" spans="1:6" ht="14.45" customHeight="1">
      <c r="A65" s="6" t="s">
        <v>54</v>
      </c>
      <c r="B65" s="7" t="s">
        <v>26</v>
      </c>
      <c r="C65" s="7" t="s">
        <v>0</v>
      </c>
      <c r="D65" s="7" t="s">
        <v>0</v>
      </c>
      <c r="E65" s="7" t="s">
        <v>0</v>
      </c>
      <c r="F65" s="8">
        <f>F69+F74+F66</f>
        <v>401138.04000000004</v>
      </c>
    </row>
    <row r="66" spans="1:6" ht="14.45" customHeight="1">
      <c r="A66" s="14" t="s">
        <v>109</v>
      </c>
      <c r="B66" s="15" t="s">
        <v>26</v>
      </c>
      <c r="C66" s="15" t="s">
        <v>69</v>
      </c>
      <c r="D66" s="15" t="s">
        <v>110</v>
      </c>
      <c r="E66" s="16"/>
      <c r="F66" s="8">
        <f>F67</f>
        <v>200000</v>
      </c>
    </row>
    <row r="67" spans="1:6" ht="14.45" customHeight="1">
      <c r="A67" s="17" t="s">
        <v>111</v>
      </c>
      <c r="B67" s="18" t="s">
        <v>26</v>
      </c>
      <c r="C67" s="18" t="s">
        <v>69</v>
      </c>
      <c r="D67" s="18" t="s">
        <v>112</v>
      </c>
      <c r="E67" s="19">
        <v>244</v>
      </c>
      <c r="F67" s="20">
        <f>F68</f>
        <v>200000</v>
      </c>
    </row>
    <row r="68" spans="1:6" ht="14.45" customHeight="1">
      <c r="A68" s="17" t="s">
        <v>111</v>
      </c>
      <c r="B68" s="18" t="s">
        <v>26</v>
      </c>
      <c r="C68" s="18" t="s">
        <v>69</v>
      </c>
      <c r="D68" s="18" t="s">
        <v>113</v>
      </c>
      <c r="E68" s="19">
        <v>244</v>
      </c>
      <c r="F68" s="20">
        <v>200000</v>
      </c>
    </row>
    <row r="69" spans="1:6" ht="14.45" customHeight="1">
      <c r="A69" s="6" t="s">
        <v>55</v>
      </c>
      <c r="B69" s="7" t="s">
        <v>26</v>
      </c>
      <c r="C69" s="7" t="s">
        <v>48</v>
      </c>
      <c r="D69" s="7" t="s">
        <v>0</v>
      </c>
      <c r="E69" s="7" t="s">
        <v>0</v>
      </c>
      <c r="F69" s="8">
        <f>F70</f>
        <v>150738.04</v>
      </c>
    </row>
    <row r="70" spans="1:6" ht="28.9" customHeight="1">
      <c r="A70" s="9" t="s">
        <v>56</v>
      </c>
      <c r="B70" s="7" t="s">
        <v>26</v>
      </c>
      <c r="C70" s="7" t="s">
        <v>48</v>
      </c>
      <c r="D70" s="7" t="s">
        <v>57</v>
      </c>
      <c r="E70" s="7" t="s">
        <v>0</v>
      </c>
      <c r="F70" s="8">
        <f>F71</f>
        <v>150738.04</v>
      </c>
    </row>
    <row r="71" spans="1:6" ht="14.45" customHeight="1">
      <c r="A71" s="9" t="s">
        <v>58</v>
      </c>
      <c r="B71" s="7" t="s">
        <v>26</v>
      </c>
      <c r="C71" s="7" t="s">
        <v>48</v>
      </c>
      <c r="D71" s="7" t="s">
        <v>59</v>
      </c>
      <c r="E71" s="7" t="s">
        <v>0</v>
      </c>
      <c r="F71" s="8">
        <f>F72</f>
        <v>150738.04</v>
      </c>
    </row>
    <row r="72" spans="1:6" ht="31.5" customHeight="1">
      <c r="A72" s="9" t="s">
        <v>56</v>
      </c>
      <c r="B72" s="7" t="s">
        <v>26</v>
      </c>
      <c r="C72" s="7" t="s">
        <v>48</v>
      </c>
      <c r="D72" s="7" t="s">
        <v>60</v>
      </c>
      <c r="E72" s="10" t="s">
        <v>0</v>
      </c>
      <c r="F72" s="8">
        <f>F73</f>
        <v>150738.04</v>
      </c>
    </row>
    <row r="73" spans="1:6" ht="28.9" customHeight="1">
      <c r="A73" s="11" t="s">
        <v>23</v>
      </c>
      <c r="B73" s="12" t="s">
        <v>26</v>
      </c>
      <c r="C73" s="12" t="s">
        <v>48</v>
      </c>
      <c r="D73" s="12" t="s">
        <v>60</v>
      </c>
      <c r="E73" s="12" t="s">
        <v>24</v>
      </c>
      <c r="F73" s="13">
        <v>150738.04</v>
      </c>
    </row>
    <row r="74" spans="1:6" ht="14.45" customHeight="1">
      <c r="A74" s="6" t="s">
        <v>61</v>
      </c>
      <c r="B74" s="7" t="s">
        <v>26</v>
      </c>
      <c r="C74" s="7" t="s">
        <v>62</v>
      </c>
      <c r="D74" s="7" t="s">
        <v>0</v>
      </c>
      <c r="E74" s="7" t="s">
        <v>0</v>
      </c>
      <c r="F74" s="8">
        <f>F75</f>
        <v>50400</v>
      </c>
    </row>
    <row r="75" spans="1:6" ht="14.45" customHeight="1">
      <c r="A75" s="9" t="s">
        <v>63</v>
      </c>
      <c r="B75" s="7" t="s">
        <v>26</v>
      </c>
      <c r="C75" s="7" t="s">
        <v>62</v>
      </c>
      <c r="D75" s="7" t="s">
        <v>64</v>
      </c>
      <c r="E75" s="7" t="s">
        <v>0</v>
      </c>
      <c r="F75" s="8">
        <f>F76</f>
        <v>50400</v>
      </c>
    </row>
    <row r="76" spans="1:6" ht="14.45" customHeight="1">
      <c r="A76" s="9" t="s">
        <v>65</v>
      </c>
      <c r="B76" s="7" t="s">
        <v>26</v>
      </c>
      <c r="C76" s="7" t="s">
        <v>62</v>
      </c>
      <c r="D76" s="7" t="s">
        <v>66</v>
      </c>
      <c r="E76" s="7" t="s">
        <v>0</v>
      </c>
      <c r="F76" s="8">
        <f>F77</f>
        <v>50400</v>
      </c>
    </row>
    <row r="77" spans="1:6" ht="14.45" customHeight="1">
      <c r="A77" s="9" t="s">
        <v>119</v>
      </c>
      <c r="B77" s="7" t="s">
        <v>26</v>
      </c>
      <c r="C77" s="7" t="s">
        <v>62</v>
      </c>
      <c r="D77" s="7" t="s">
        <v>67</v>
      </c>
      <c r="E77" s="10" t="s">
        <v>0</v>
      </c>
      <c r="F77" s="8">
        <f>F78</f>
        <v>50400</v>
      </c>
    </row>
    <row r="78" spans="1:6" ht="28.9" customHeight="1">
      <c r="A78" s="11" t="s">
        <v>23</v>
      </c>
      <c r="B78" s="12" t="s">
        <v>26</v>
      </c>
      <c r="C78" s="12" t="s">
        <v>62</v>
      </c>
      <c r="D78" s="12" t="s">
        <v>67</v>
      </c>
      <c r="E78" s="12" t="s">
        <v>24</v>
      </c>
      <c r="F78" s="13">
        <v>50400</v>
      </c>
    </row>
    <row r="79" spans="1:6" ht="14.45" customHeight="1">
      <c r="A79" s="6" t="s">
        <v>68</v>
      </c>
      <c r="B79" s="7" t="s">
        <v>69</v>
      </c>
      <c r="C79" s="7" t="s">
        <v>0</v>
      </c>
      <c r="D79" s="7" t="s">
        <v>0</v>
      </c>
      <c r="E79" s="7" t="s">
        <v>0</v>
      </c>
      <c r="F79" s="8">
        <f>F80</f>
        <v>3192953.76</v>
      </c>
    </row>
    <row r="80" spans="1:6" ht="14.45" customHeight="1">
      <c r="A80" s="6" t="s">
        <v>70</v>
      </c>
      <c r="B80" s="7" t="s">
        <v>69</v>
      </c>
      <c r="C80" s="7" t="s">
        <v>21</v>
      </c>
      <c r="D80" s="7" t="s">
        <v>0</v>
      </c>
      <c r="E80" s="7" t="s">
        <v>0</v>
      </c>
      <c r="F80" s="8">
        <f>F81</f>
        <v>3192953.76</v>
      </c>
    </row>
    <row r="81" spans="1:6" ht="28.9" customHeight="1">
      <c r="A81" s="9" t="s">
        <v>71</v>
      </c>
      <c r="B81" s="7" t="s">
        <v>69</v>
      </c>
      <c r="C81" s="7" t="s">
        <v>21</v>
      </c>
      <c r="D81" s="7" t="s">
        <v>72</v>
      </c>
      <c r="E81" s="7" t="s">
        <v>0</v>
      </c>
      <c r="F81" s="8">
        <f>F82</f>
        <v>3192953.76</v>
      </c>
    </row>
    <row r="82" spans="1:6" ht="28.9" customHeight="1">
      <c r="A82" s="9" t="s">
        <v>73</v>
      </c>
      <c r="B82" s="7" t="s">
        <v>69</v>
      </c>
      <c r="C82" s="7" t="s">
        <v>21</v>
      </c>
      <c r="D82" s="7" t="s">
        <v>74</v>
      </c>
      <c r="E82" s="7" t="s">
        <v>0</v>
      </c>
      <c r="F82" s="8">
        <v>3192953.76</v>
      </c>
    </row>
    <row r="83" spans="1:6" ht="14.45" customHeight="1">
      <c r="A83" s="9" t="s">
        <v>118</v>
      </c>
      <c r="B83" s="7" t="s">
        <v>69</v>
      </c>
      <c r="C83" s="7" t="s">
        <v>21</v>
      </c>
      <c r="D83" s="7" t="s">
        <v>75</v>
      </c>
      <c r="E83" s="10" t="s">
        <v>0</v>
      </c>
      <c r="F83" s="8">
        <f>F84</f>
        <v>900000</v>
      </c>
    </row>
    <row r="84" spans="1:6" ht="28.9" customHeight="1">
      <c r="A84" s="11" t="s">
        <v>23</v>
      </c>
      <c r="B84" s="12" t="s">
        <v>69</v>
      </c>
      <c r="C84" s="12" t="s">
        <v>21</v>
      </c>
      <c r="D84" s="12" t="s">
        <v>75</v>
      </c>
      <c r="E84" s="12" t="s">
        <v>24</v>
      </c>
      <c r="F84" s="13">
        <v>900000</v>
      </c>
    </row>
    <row r="85" spans="1:6" ht="14.45" customHeight="1">
      <c r="A85" s="9" t="s">
        <v>117</v>
      </c>
      <c r="B85" s="7" t="s">
        <v>69</v>
      </c>
      <c r="C85" s="7" t="s">
        <v>21</v>
      </c>
      <c r="D85" s="7" t="s">
        <v>76</v>
      </c>
      <c r="E85" s="10" t="s">
        <v>0</v>
      </c>
      <c r="F85" s="8">
        <f>F86</f>
        <v>50000</v>
      </c>
    </row>
    <row r="86" spans="1:6" ht="28.9" customHeight="1">
      <c r="A86" s="11" t="s">
        <v>23</v>
      </c>
      <c r="B86" s="12" t="s">
        <v>69</v>
      </c>
      <c r="C86" s="12" t="s">
        <v>21</v>
      </c>
      <c r="D86" s="12" t="s">
        <v>76</v>
      </c>
      <c r="E86" s="12" t="s">
        <v>24</v>
      </c>
      <c r="F86" s="13">
        <v>50000</v>
      </c>
    </row>
    <row r="87" spans="1:6" ht="14.45" customHeight="1">
      <c r="A87" s="9" t="s">
        <v>116</v>
      </c>
      <c r="B87" s="7" t="s">
        <v>69</v>
      </c>
      <c r="C87" s="7" t="s">
        <v>21</v>
      </c>
      <c r="D87" s="7" t="s">
        <v>77</v>
      </c>
      <c r="E87" s="10" t="s">
        <v>0</v>
      </c>
      <c r="F87" s="8">
        <f>F88</f>
        <v>142953.76</v>
      </c>
    </row>
    <row r="88" spans="1:6" ht="28.9" customHeight="1">
      <c r="A88" s="11" t="s">
        <v>23</v>
      </c>
      <c r="B88" s="12" t="s">
        <v>69</v>
      </c>
      <c r="C88" s="12" t="s">
        <v>21</v>
      </c>
      <c r="D88" s="12" t="s">
        <v>77</v>
      </c>
      <c r="E88" s="12" t="s">
        <v>24</v>
      </c>
      <c r="F88" s="13">
        <v>142953.76</v>
      </c>
    </row>
    <row r="89" spans="1:6" ht="45" customHeight="1">
      <c r="A89" s="9" t="s">
        <v>114</v>
      </c>
      <c r="B89" s="7" t="s">
        <v>69</v>
      </c>
      <c r="C89" s="7" t="s">
        <v>21</v>
      </c>
      <c r="D89" s="7" t="s">
        <v>78</v>
      </c>
      <c r="E89" s="10" t="s">
        <v>0</v>
      </c>
      <c r="F89" s="8">
        <f>F90</f>
        <v>2000000</v>
      </c>
    </row>
    <row r="90" spans="1:6" ht="28.9" customHeight="1">
      <c r="A90" s="11" t="s">
        <v>23</v>
      </c>
      <c r="B90" s="12" t="s">
        <v>69</v>
      </c>
      <c r="C90" s="12" t="s">
        <v>21</v>
      </c>
      <c r="D90" s="12" t="s">
        <v>78</v>
      </c>
      <c r="E90" s="12" t="s">
        <v>24</v>
      </c>
      <c r="F90" s="13">
        <v>2000000</v>
      </c>
    </row>
    <row r="91" spans="1:6" ht="45.75" customHeight="1">
      <c r="A91" s="9" t="s">
        <v>115</v>
      </c>
      <c r="B91" s="7" t="s">
        <v>69</v>
      </c>
      <c r="C91" s="7" t="s">
        <v>21</v>
      </c>
      <c r="D91" s="21" t="s">
        <v>79</v>
      </c>
      <c r="E91" s="10" t="s">
        <v>0</v>
      </c>
      <c r="F91" s="8">
        <f>F92</f>
        <v>100000</v>
      </c>
    </row>
    <row r="92" spans="1:6" ht="28.9" customHeight="1">
      <c r="A92" s="11" t="s">
        <v>23</v>
      </c>
      <c r="B92" s="12" t="s">
        <v>69</v>
      </c>
      <c r="C92" s="12" t="s">
        <v>21</v>
      </c>
      <c r="D92" s="12" t="s">
        <v>79</v>
      </c>
      <c r="E92" s="12" t="s">
        <v>24</v>
      </c>
      <c r="F92" s="13">
        <v>100000</v>
      </c>
    </row>
    <row r="93" spans="1:6" ht="14.45" customHeight="1">
      <c r="A93" s="6" t="s">
        <v>80</v>
      </c>
      <c r="B93" s="7" t="s">
        <v>81</v>
      </c>
      <c r="C93" s="7" t="s">
        <v>0</v>
      </c>
      <c r="D93" s="7" t="s">
        <v>0</v>
      </c>
      <c r="E93" s="7" t="s">
        <v>0</v>
      </c>
      <c r="F93" s="8">
        <f>F94</f>
        <v>500000</v>
      </c>
    </row>
    <row r="94" spans="1:6" ht="14.45" customHeight="1">
      <c r="A94" s="6" t="s">
        <v>82</v>
      </c>
      <c r="B94" s="7" t="s">
        <v>81</v>
      </c>
      <c r="C94" s="7" t="s">
        <v>26</v>
      </c>
      <c r="D94" s="7" t="s">
        <v>0</v>
      </c>
      <c r="E94" s="7" t="s">
        <v>0</v>
      </c>
      <c r="F94" s="8">
        <f>F95</f>
        <v>500000</v>
      </c>
    </row>
    <row r="95" spans="1:6" ht="28.9" customHeight="1">
      <c r="A95" s="9" t="s">
        <v>83</v>
      </c>
      <c r="B95" s="7" t="s">
        <v>81</v>
      </c>
      <c r="C95" s="7" t="s">
        <v>26</v>
      </c>
      <c r="D95" s="7" t="s">
        <v>84</v>
      </c>
      <c r="E95" s="7" t="s">
        <v>0</v>
      </c>
      <c r="F95" s="8">
        <f>F96</f>
        <v>500000</v>
      </c>
    </row>
    <row r="96" spans="1:6" ht="14.45" customHeight="1">
      <c r="A96" s="9" t="s">
        <v>85</v>
      </c>
      <c r="B96" s="7" t="s">
        <v>81</v>
      </c>
      <c r="C96" s="7" t="s">
        <v>26</v>
      </c>
      <c r="D96" s="7" t="s">
        <v>86</v>
      </c>
      <c r="E96" s="7" t="s">
        <v>0</v>
      </c>
      <c r="F96" s="8">
        <f>F97</f>
        <v>500000</v>
      </c>
    </row>
    <row r="97" spans="1:6" ht="28.9" customHeight="1">
      <c r="A97" s="11" t="s">
        <v>23</v>
      </c>
      <c r="B97" s="12" t="s">
        <v>81</v>
      </c>
      <c r="C97" s="12" t="s">
        <v>26</v>
      </c>
      <c r="D97" s="12" t="s">
        <v>87</v>
      </c>
      <c r="E97" s="12" t="s">
        <v>24</v>
      </c>
      <c r="F97" s="13">
        <v>500000</v>
      </c>
    </row>
    <row r="98" spans="1:6" ht="14.45" customHeight="1">
      <c r="A98" s="75" t="s">
        <v>152</v>
      </c>
      <c r="B98" s="15" t="s">
        <v>89</v>
      </c>
      <c r="C98" s="15" t="s">
        <v>148</v>
      </c>
      <c r="D98" s="15"/>
      <c r="E98" s="16"/>
      <c r="F98" s="76">
        <f>F99</f>
        <v>41000</v>
      </c>
    </row>
    <row r="99" spans="1:6" ht="14.45" customHeight="1">
      <c r="A99" s="77" t="s">
        <v>153</v>
      </c>
      <c r="B99" s="18" t="s">
        <v>89</v>
      </c>
      <c r="C99" s="18" t="s">
        <v>9</v>
      </c>
      <c r="D99" s="18" t="s">
        <v>110</v>
      </c>
      <c r="E99" s="19"/>
      <c r="F99" s="78">
        <f>F100</f>
        <v>41000</v>
      </c>
    </row>
    <row r="100" spans="1:6" ht="17.25" customHeight="1">
      <c r="A100" s="77" t="s">
        <v>154</v>
      </c>
      <c r="B100" s="18" t="s">
        <v>89</v>
      </c>
      <c r="C100" s="18" t="s">
        <v>9</v>
      </c>
      <c r="D100" s="18" t="s">
        <v>40</v>
      </c>
      <c r="E100" s="19" t="s">
        <v>155</v>
      </c>
      <c r="F100" s="24">
        <v>41000</v>
      </c>
    </row>
    <row r="101" spans="1:6" ht="28.9" customHeight="1">
      <c r="A101" s="39" t="s">
        <v>91</v>
      </c>
      <c r="B101" s="37" t="s">
        <v>89</v>
      </c>
      <c r="C101" s="37" t="s">
        <v>21</v>
      </c>
      <c r="D101" s="37" t="s">
        <v>136</v>
      </c>
      <c r="E101" s="37" t="s">
        <v>0</v>
      </c>
      <c r="F101" s="40">
        <f>F102</f>
        <v>887000</v>
      </c>
    </row>
    <row r="102" spans="1:6" ht="40.5" customHeight="1">
      <c r="A102" s="36" t="s">
        <v>138</v>
      </c>
      <c r="B102" s="37" t="s">
        <v>89</v>
      </c>
      <c r="C102" s="37" t="s">
        <v>21</v>
      </c>
      <c r="D102" s="37" t="s">
        <v>137</v>
      </c>
      <c r="E102" s="37"/>
      <c r="F102" s="40">
        <f>F103+F104</f>
        <v>887000</v>
      </c>
    </row>
    <row r="103" spans="1:6" ht="28.9" customHeight="1">
      <c r="A103" s="41" t="s">
        <v>23</v>
      </c>
      <c r="B103" s="42" t="s">
        <v>89</v>
      </c>
      <c r="C103" s="42" t="s">
        <v>21</v>
      </c>
      <c r="D103" s="43" t="s">
        <v>137</v>
      </c>
      <c r="E103" s="42" t="s">
        <v>24</v>
      </c>
      <c r="F103" s="24">
        <v>150000</v>
      </c>
    </row>
    <row r="104" spans="1:6" ht="14.45" customHeight="1">
      <c r="A104" s="41" t="s">
        <v>92</v>
      </c>
      <c r="B104" s="42" t="s">
        <v>89</v>
      </c>
      <c r="C104" s="42" t="s">
        <v>21</v>
      </c>
      <c r="D104" s="43" t="s">
        <v>137</v>
      </c>
      <c r="E104" s="42" t="s">
        <v>93</v>
      </c>
      <c r="F104" s="24">
        <v>737000</v>
      </c>
    </row>
    <row r="105" spans="1:6" ht="14.45" customHeight="1">
      <c r="A105" s="36" t="s">
        <v>94</v>
      </c>
      <c r="B105" s="37" t="s">
        <v>95</v>
      </c>
      <c r="C105" s="37" t="s">
        <v>0</v>
      </c>
      <c r="D105" s="37" t="s">
        <v>0</v>
      </c>
      <c r="E105" s="37" t="s">
        <v>0</v>
      </c>
      <c r="F105" s="23">
        <f>F106</f>
        <v>400000</v>
      </c>
    </row>
    <row r="106" spans="1:6" ht="16.5" customHeight="1">
      <c r="A106" s="36" t="s">
        <v>96</v>
      </c>
      <c r="B106" s="37" t="s">
        <v>95</v>
      </c>
      <c r="C106" s="37" t="s">
        <v>69</v>
      </c>
      <c r="D106" s="37" t="s">
        <v>0</v>
      </c>
      <c r="E106" s="37" t="s">
        <v>0</v>
      </c>
      <c r="F106" s="23">
        <f>F107</f>
        <v>400000</v>
      </c>
    </row>
    <row r="107" spans="1:6" ht="28.9" customHeight="1">
      <c r="A107" s="39" t="s">
        <v>97</v>
      </c>
      <c r="B107" s="37" t="s">
        <v>95</v>
      </c>
      <c r="C107" s="37" t="s">
        <v>69</v>
      </c>
      <c r="D107" s="37" t="s">
        <v>98</v>
      </c>
      <c r="E107" s="37" t="s">
        <v>0</v>
      </c>
      <c r="F107" s="23">
        <f>F108</f>
        <v>400000</v>
      </c>
    </row>
    <row r="108" spans="1:6" ht="14.45" customHeight="1">
      <c r="A108" s="39" t="s">
        <v>99</v>
      </c>
      <c r="B108" s="37" t="s">
        <v>95</v>
      </c>
      <c r="C108" s="37" t="s">
        <v>69</v>
      </c>
      <c r="D108" s="37" t="s">
        <v>100</v>
      </c>
      <c r="E108" s="37" t="s">
        <v>0</v>
      </c>
      <c r="F108" s="23">
        <f>F109</f>
        <v>400000</v>
      </c>
    </row>
    <row r="109" spans="1:6" ht="28.9" customHeight="1">
      <c r="A109" s="41" t="s">
        <v>23</v>
      </c>
      <c r="B109" s="42" t="s">
        <v>95</v>
      </c>
      <c r="C109" s="42" t="s">
        <v>69</v>
      </c>
      <c r="D109" s="42" t="s">
        <v>101</v>
      </c>
      <c r="E109" s="42" t="s">
        <v>24</v>
      </c>
      <c r="F109" s="24">
        <v>400000</v>
      </c>
    </row>
    <row r="110" spans="1:6" ht="28.9" customHeight="1">
      <c r="A110" s="36" t="s">
        <v>102</v>
      </c>
      <c r="B110" s="37" t="s">
        <v>103</v>
      </c>
      <c r="C110" s="37" t="s">
        <v>0</v>
      </c>
      <c r="D110" s="37" t="s">
        <v>0</v>
      </c>
      <c r="E110" s="37" t="s">
        <v>0</v>
      </c>
      <c r="F110" s="23">
        <f>F111</f>
        <v>615781.34000000008</v>
      </c>
    </row>
    <row r="111" spans="1:6" ht="14.45" customHeight="1">
      <c r="A111" s="36" t="s">
        <v>104</v>
      </c>
      <c r="B111" s="37" t="s">
        <v>103</v>
      </c>
      <c r="C111" s="37" t="s">
        <v>21</v>
      </c>
      <c r="D111" s="37" t="s">
        <v>0</v>
      </c>
      <c r="E111" s="37" t="s">
        <v>0</v>
      </c>
      <c r="F111" s="23">
        <f>F112</f>
        <v>615781.34000000008</v>
      </c>
    </row>
    <row r="112" spans="1:6" ht="14.45" customHeight="1">
      <c r="A112" s="39" t="s">
        <v>12</v>
      </c>
      <c r="B112" s="37" t="s">
        <v>103</v>
      </c>
      <c r="C112" s="37" t="s">
        <v>21</v>
      </c>
      <c r="D112" s="37" t="s">
        <v>13</v>
      </c>
      <c r="E112" s="37" t="s">
        <v>0</v>
      </c>
      <c r="F112" s="23">
        <f>F113</f>
        <v>615781.34000000008</v>
      </c>
    </row>
    <row r="113" spans="1:6" ht="14.45" customHeight="1">
      <c r="A113" s="39" t="s">
        <v>105</v>
      </c>
      <c r="B113" s="37" t="s">
        <v>103</v>
      </c>
      <c r="C113" s="37" t="s">
        <v>21</v>
      </c>
      <c r="D113" s="37" t="s">
        <v>106</v>
      </c>
      <c r="E113" s="37" t="s">
        <v>0</v>
      </c>
      <c r="F113" s="23">
        <f>F114</f>
        <v>615781.34000000008</v>
      </c>
    </row>
    <row r="114" spans="1:6" ht="14.45" customHeight="1">
      <c r="A114" s="41" t="s">
        <v>105</v>
      </c>
      <c r="B114" s="42" t="s">
        <v>103</v>
      </c>
      <c r="C114" s="42" t="s">
        <v>21</v>
      </c>
      <c r="D114" s="42" t="s">
        <v>107</v>
      </c>
      <c r="E114" s="42" t="s">
        <v>108</v>
      </c>
      <c r="F114" s="24">
        <f>580585.28+35196.06</f>
        <v>615781.34000000008</v>
      </c>
    </row>
  </sheetData>
  <mergeCells count="2"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Table1</vt:lpstr>
      <vt:lpstr>зоя1</vt:lpstr>
      <vt:lpstr>Лист1</vt:lpstr>
      <vt:lpstr>Table1!Область_печати</vt:lpstr>
      <vt:lpstr>зоя1!Область_печати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2018-01-16T08:00:38Z</dcterms:modified>
</cp:coreProperties>
</file>